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U:\Travail quotidien---Ne pas supprimer---\9889-MAJ MP Robidas\"/>
    </mc:Choice>
  </mc:AlternateContent>
  <xr:revisionPtr revIDLastSave="0" documentId="13_ncr:1_{A4FCBE55-5D8F-4F74-BE0F-4F519A6E7F03}" xr6:coauthVersionLast="47" xr6:coauthVersionMax="47" xr10:uidLastSave="{00000000-0000-0000-0000-000000000000}"/>
  <bookViews>
    <workbookView xWindow="28680" yWindow="-120" windowWidth="29040" windowHeight="15840" tabRatio="752" xr2:uid="{00000000-000D-0000-FFFF-FFFF00000000}"/>
  </bookViews>
  <sheets>
    <sheet name="Instructions" sheetId="16" r:id="rId1"/>
    <sheet name="20.10" sheetId="1" r:id="rId2"/>
    <sheet name="20.11" sheetId="23" r:id="rId3"/>
    <sheet name="20.22" sheetId="24" r:id="rId4"/>
    <sheet name="20.42" sheetId="26" r:id="rId5"/>
    <sheet name="20.45-1" sheetId="5" r:id="rId6"/>
    <sheet name="20.54 col 03" sheetId="6" r:id="rId7"/>
    <sheet name="10.00" sheetId="7" r:id="rId8"/>
    <sheet name="Scn" sheetId="21" r:id="rId9"/>
    <sheet name="Validation" sheetId="18" r:id="rId10"/>
  </sheets>
  <externalReferences>
    <externalReference r:id="rId11"/>
  </externalReferences>
  <definedNames>
    <definedName name="_Fill" hidden="1">#REF!</definedName>
    <definedName name="_Key1" hidden="1">#REF!</definedName>
    <definedName name="_keys" hidden="1">#REF!</definedName>
    <definedName name="_Order1" hidden="1">255</definedName>
    <definedName name="_Order2" hidden="1">0</definedName>
    <definedName name="_Parse_In" hidden="1">#REF!</definedName>
    <definedName name="_Sort" hidden="1">#REF!</definedName>
    <definedName name="_Toc88658293" localSheetId="8">Scn!$B$2</definedName>
    <definedName name="f" hidden="1">#REF!</definedName>
    <definedName name="fffff" hidden="1">#REF!</definedName>
    <definedName name="_xlnm.Print_Titles" localSheetId="7">'10.00'!$A:$A</definedName>
    <definedName name="_xlnm.Print_Titles" localSheetId="1">'20.10'!$A:$A</definedName>
    <definedName name="_xlnm.Print_Titles" localSheetId="2">'20.11'!$A:$A</definedName>
    <definedName name="_xlnm.Print_Titles" localSheetId="5">'20.45-1'!$A:$D</definedName>
    <definedName name="_xlnm.Print_Titles" localSheetId="6">'20.54 col 03'!$A:$D</definedName>
    <definedName name="Lang">[1]Instructions!$Q$2</definedName>
    <definedName name="Langue">Instructions!$C$2</definedName>
    <definedName name="_xlnm.Print_Area" localSheetId="7">'10.00'!$A$1:$CH$46</definedName>
    <definedName name="_xlnm.Print_Area" localSheetId="1">'20.10'!$A$1:$FK$30</definedName>
    <definedName name="_xlnm.Print_Area" localSheetId="2">'20.11'!$A$1:$CH$71</definedName>
    <definedName name="_xlnm.Print_Area" localSheetId="3">'20.22'!$A$1:$CG$50</definedName>
    <definedName name="_xlnm.Print_Area" localSheetId="4">'20.42'!$A$1:$CK$11</definedName>
    <definedName name="_xlnm.Print_Area" localSheetId="5">'20.45-1'!$A$1:$CH$9</definedName>
    <definedName name="_xlnm.Print_Area" localSheetId="6">'20.54 col 03'!$A$1:$CH$18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18" l="1"/>
  <c r="P16" i="18"/>
  <c r="P15" i="18"/>
  <c r="P14" i="18"/>
  <c r="P13" i="18"/>
  <c r="P12" i="18"/>
  <c r="P11" i="18"/>
  <c r="P10" i="18"/>
  <c r="P9" i="18"/>
  <c r="P8" i="18"/>
  <c r="P7" i="18"/>
  <c r="P6" i="18"/>
  <c r="P5" i="18"/>
  <c r="P4" i="18"/>
  <c r="P3" i="18"/>
  <c r="E3" i="18"/>
  <c r="F3" i="18" s="1"/>
  <c r="B3" i="18"/>
  <c r="B2" i="18"/>
  <c r="P7" i="21"/>
  <c r="O7" i="21"/>
  <c r="N7" i="21"/>
  <c r="M7" i="21"/>
  <c r="L7" i="21"/>
  <c r="K7" i="21"/>
  <c r="J7" i="21"/>
  <c r="I7" i="21"/>
  <c r="H7" i="21"/>
  <c r="G7" i="21"/>
  <c r="B7" i="21"/>
  <c r="CB5" i="21"/>
  <c r="CC5" i="21" s="1"/>
  <c r="CD5" i="21" s="1"/>
  <c r="CE5" i="21" s="1"/>
  <c r="CF5" i="21" s="1"/>
  <c r="BW5" i="21"/>
  <c r="BX5" i="21" s="1"/>
  <c r="BY5" i="21" s="1"/>
  <c r="BZ5" i="21" s="1"/>
  <c r="CA5" i="21" s="1"/>
  <c r="BK5" i="21"/>
  <c r="BL5" i="21" s="1"/>
  <c r="BM5" i="21" s="1"/>
  <c r="BN5" i="21" s="1"/>
  <c r="BO5" i="21" s="1"/>
  <c r="BH5" i="21"/>
  <c r="BI5" i="21" s="1"/>
  <c r="BJ5" i="21" s="1"/>
  <c r="BG5" i="21"/>
  <c r="BF5" i="21"/>
  <c r="L5" i="21"/>
  <c r="M5" i="21" s="1"/>
  <c r="N5" i="21" s="1"/>
  <c r="O5" i="21" s="1"/>
  <c r="P5" i="21" s="1"/>
  <c r="H5" i="21"/>
  <c r="I5" i="21" s="1"/>
  <c r="J5" i="21" s="1"/>
  <c r="K5" i="21" s="1"/>
  <c r="G5" i="21"/>
  <c r="L4" i="21"/>
  <c r="G4" i="21"/>
  <c r="F4" i="21"/>
  <c r="E4" i="21"/>
  <c r="D4" i="21"/>
  <c r="C4" i="21"/>
  <c r="B4" i="21"/>
  <c r="G3" i="21"/>
  <c r="B2" i="21"/>
  <c r="B1" i="21"/>
  <c r="A46" i="7"/>
  <c r="A44" i="7"/>
  <c r="C43" i="7"/>
  <c r="B43" i="7"/>
  <c r="A43" i="7"/>
  <c r="A42" i="7"/>
  <c r="B41" i="7"/>
  <c r="B40" i="7"/>
  <c r="A39" i="7"/>
  <c r="A38" i="7"/>
  <c r="A37" i="7"/>
  <c r="B36" i="7"/>
  <c r="C35" i="7"/>
  <c r="C34" i="7"/>
  <c r="C33" i="7"/>
  <c r="A32" i="7"/>
  <c r="B31" i="7"/>
  <c r="C30" i="7"/>
  <c r="C29" i="7"/>
  <c r="C28" i="7"/>
  <c r="C27" i="7"/>
  <c r="C26" i="7"/>
  <c r="A25" i="7"/>
  <c r="B24" i="7"/>
  <c r="C23" i="7"/>
  <c r="C22" i="7"/>
  <c r="C21" i="7"/>
  <c r="C20" i="7"/>
  <c r="A19" i="7"/>
  <c r="A18" i="7"/>
  <c r="A16" i="7"/>
  <c r="B15" i="7"/>
  <c r="B14" i="7"/>
  <c r="A13" i="7"/>
  <c r="A11" i="7"/>
  <c r="B10" i="7"/>
  <c r="B9" i="7"/>
  <c r="A8" i="7"/>
  <c r="A7" i="7"/>
  <c r="AP6" i="7"/>
  <c r="AU6" i="7" s="1"/>
  <c r="AZ6" i="7" s="1"/>
  <c r="BE6" i="7" s="1"/>
  <c r="BJ6" i="7" s="1"/>
  <c r="BO6" i="7" s="1"/>
  <c r="BT6" i="7" s="1"/>
  <c r="BY6" i="7" s="1"/>
  <c r="CD6" i="7" s="1"/>
  <c r="L6" i="7"/>
  <c r="Q6" i="7" s="1"/>
  <c r="V6" i="7" s="1"/>
  <c r="AA6" i="7" s="1"/>
  <c r="AF6" i="7" s="1"/>
  <c r="AK6" i="7" s="1"/>
  <c r="G6" i="7"/>
  <c r="H6" i="7" s="1"/>
  <c r="F6" i="7"/>
  <c r="E6" i="7"/>
  <c r="A2" i="7"/>
  <c r="A1" i="7"/>
  <c r="A18" i="6"/>
  <c r="B17" i="6"/>
  <c r="C16" i="6"/>
  <c r="C15" i="6"/>
  <c r="B14" i="6"/>
  <c r="B13" i="6"/>
  <c r="B12" i="6"/>
  <c r="B11" i="6"/>
  <c r="B10" i="6"/>
  <c r="A9" i="6"/>
  <c r="A8" i="6"/>
  <c r="A7" i="6"/>
  <c r="G6" i="6"/>
  <c r="H6" i="6" s="1"/>
  <c r="F6" i="6"/>
  <c r="E6" i="6"/>
  <c r="A4" i="6"/>
  <c r="A2" i="6"/>
  <c r="A1" i="6"/>
  <c r="B9" i="5"/>
  <c r="A8" i="5"/>
  <c r="A7" i="5"/>
  <c r="G6" i="5"/>
  <c r="H6" i="5" s="1"/>
  <c r="F6" i="5"/>
  <c r="E6" i="5"/>
  <c r="A4" i="5"/>
  <c r="A2" i="5"/>
  <c r="A1" i="5"/>
  <c r="D11" i="26"/>
  <c r="D10" i="26"/>
  <c r="D9" i="26"/>
  <c r="A8" i="26"/>
  <c r="A7" i="26"/>
  <c r="I6" i="26"/>
  <c r="J6" i="26" s="1"/>
  <c r="H6" i="26"/>
  <c r="A2" i="26"/>
  <c r="A1" i="26"/>
  <c r="A50" i="24"/>
  <c r="A49" i="24"/>
  <c r="A48" i="24"/>
  <c r="A47" i="24"/>
  <c r="A46" i="24"/>
  <c r="A45" i="24"/>
  <c r="A43" i="24"/>
  <c r="A41" i="24"/>
  <c r="A39" i="24"/>
  <c r="A37" i="24"/>
  <c r="A36" i="24"/>
  <c r="A35" i="24"/>
  <c r="A33" i="24"/>
  <c r="A31" i="24"/>
  <c r="A30" i="24"/>
  <c r="A29" i="24"/>
  <c r="A28" i="24"/>
  <c r="A26" i="24"/>
  <c r="A25" i="24"/>
  <c r="A24" i="24"/>
  <c r="A23" i="24"/>
  <c r="A22" i="24"/>
  <c r="A21" i="24"/>
  <c r="A20" i="24"/>
  <c r="A19" i="24"/>
  <c r="A18" i="24"/>
  <c r="A17" i="24"/>
  <c r="A15" i="24"/>
  <c r="A14" i="24"/>
  <c r="A13" i="24"/>
  <c r="A12" i="24"/>
  <c r="A11" i="24"/>
  <c r="A10" i="24"/>
  <c r="A9" i="24"/>
  <c r="A7" i="24"/>
  <c r="G6" i="24"/>
  <c r="F6" i="24"/>
  <c r="K6" i="24" s="1"/>
  <c r="P6" i="24" s="1"/>
  <c r="U6" i="24" s="1"/>
  <c r="Z6" i="24" s="1"/>
  <c r="AE6" i="24" s="1"/>
  <c r="AJ6" i="24" s="1"/>
  <c r="AO6" i="24" s="1"/>
  <c r="AT6" i="24" s="1"/>
  <c r="AY6" i="24" s="1"/>
  <c r="BD6" i="24" s="1"/>
  <c r="BI6" i="24" s="1"/>
  <c r="BN6" i="24" s="1"/>
  <c r="BS6" i="24" s="1"/>
  <c r="BX6" i="24" s="1"/>
  <c r="CC6" i="24" s="1"/>
  <c r="E6" i="24"/>
  <c r="D6" i="24"/>
  <c r="A2" i="24"/>
  <c r="A1" i="24"/>
  <c r="C71" i="23"/>
  <c r="B71" i="23"/>
  <c r="A71" i="23"/>
  <c r="A70" i="23"/>
  <c r="B69" i="23"/>
  <c r="B68" i="23"/>
  <c r="B67" i="23"/>
  <c r="B66" i="23"/>
  <c r="A65" i="23"/>
  <c r="A64" i="23"/>
  <c r="A62" i="23"/>
  <c r="A61" i="23"/>
  <c r="A60" i="23"/>
  <c r="A59" i="23"/>
  <c r="B58" i="23"/>
  <c r="B57" i="23"/>
  <c r="B56" i="23"/>
  <c r="B55" i="23"/>
  <c r="B54" i="23"/>
  <c r="B53" i="23"/>
  <c r="B52" i="23"/>
  <c r="A51" i="23"/>
  <c r="A50" i="23"/>
  <c r="B49" i="23"/>
  <c r="B48" i="23"/>
  <c r="B47" i="23"/>
  <c r="B46" i="23"/>
  <c r="B45" i="23"/>
  <c r="A44" i="23"/>
  <c r="A43" i="23"/>
  <c r="A42" i="23"/>
  <c r="A41" i="23"/>
  <c r="B40" i="23"/>
  <c r="B39" i="23"/>
  <c r="B38" i="23"/>
  <c r="B37" i="23"/>
  <c r="C36" i="23"/>
  <c r="B36" i="23"/>
  <c r="A36" i="23"/>
  <c r="C35" i="23"/>
  <c r="B35" i="23"/>
  <c r="A35" i="23"/>
  <c r="B34" i="23"/>
  <c r="C33" i="23"/>
  <c r="C32" i="23"/>
  <c r="B31" i="23"/>
  <c r="B30" i="23"/>
  <c r="B29" i="23"/>
  <c r="B28" i="23"/>
  <c r="B27" i="23"/>
  <c r="B26" i="23"/>
  <c r="B25" i="23"/>
  <c r="B24" i="23"/>
  <c r="C23" i="23"/>
  <c r="B23" i="23"/>
  <c r="C22" i="23"/>
  <c r="C21" i="23"/>
  <c r="C20" i="23"/>
  <c r="B19" i="23"/>
  <c r="C18" i="23"/>
  <c r="B18" i="23"/>
  <c r="C17" i="23"/>
  <c r="C16" i="23"/>
  <c r="C15" i="23"/>
  <c r="B14" i="23"/>
  <c r="B13" i="23"/>
  <c r="B12" i="23"/>
  <c r="B11" i="23"/>
  <c r="B10" i="23"/>
  <c r="B9" i="23"/>
  <c r="A8" i="23"/>
  <c r="A7" i="23"/>
  <c r="AF6" i="23"/>
  <c r="AK6" i="23" s="1"/>
  <c r="AP6" i="23" s="1"/>
  <c r="AU6" i="23" s="1"/>
  <c r="AZ6" i="23" s="1"/>
  <c r="BE6" i="23" s="1"/>
  <c r="BJ6" i="23" s="1"/>
  <c r="BO6" i="23" s="1"/>
  <c r="BT6" i="23" s="1"/>
  <c r="BY6" i="23" s="1"/>
  <c r="CD6" i="23" s="1"/>
  <c r="H6" i="23"/>
  <c r="G6" i="23"/>
  <c r="L6" i="23" s="1"/>
  <c r="Q6" i="23" s="1"/>
  <c r="V6" i="23" s="1"/>
  <c r="AA6" i="23" s="1"/>
  <c r="F6" i="23"/>
  <c r="E6" i="23"/>
  <c r="BT3" i="23"/>
  <c r="A2" i="23"/>
  <c r="A1" i="23"/>
  <c r="A29" i="1"/>
  <c r="A27" i="1"/>
  <c r="A26" i="1"/>
  <c r="A25" i="1"/>
  <c r="A24" i="1"/>
  <c r="A23" i="1"/>
  <c r="A22" i="1"/>
  <c r="A21" i="1"/>
  <c r="A20" i="1"/>
  <c r="A19" i="1"/>
  <c r="A18" i="1"/>
  <c r="A17" i="1"/>
  <c r="A16" i="1"/>
  <c r="A15" i="1"/>
  <c r="A14" i="1"/>
  <c r="A13" i="1"/>
  <c r="A12" i="1"/>
  <c r="A11" i="1"/>
  <c r="A10" i="1"/>
  <c r="A9" i="1"/>
  <c r="A8" i="1"/>
  <c r="A7" i="1"/>
  <c r="FK6" i="1"/>
  <c r="FJ6" i="1"/>
  <c r="FH6" i="1"/>
  <c r="FF6" i="1"/>
  <c r="FD6" i="1"/>
  <c r="FC6" i="1"/>
  <c r="FB6" i="1"/>
  <c r="EZ6" i="1"/>
  <c r="EX6" i="1"/>
  <c r="EV6" i="1"/>
  <c r="EU6" i="1"/>
  <c r="ET6" i="1"/>
  <c r="ER6" i="1"/>
  <c r="EQ6" i="1"/>
  <c r="EP6" i="1"/>
  <c r="EN6" i="1"/>
  <c r="EL6" i="1"/>
  <c r="EJ6" i="1"/>
  <c r="EI6" i="1"/>
  <c r="EH6" i="1"/>
  <c r="EF6" i="1"/>
  <c r="EE6" i="1"/>
  <c r="ED6" i="1"/>
  <c r="EB6" i="1"/>
  <c r="DZ6" i="1"/>
  <c r="DX6" i="1"/>
  <c r="DW6" i="1"/>
  <c r="DV6" i="1"/>
  <c r="DT6" i="1"/>
  <c r="DR6" i="1"/>
  <c r="DP6" i="1"/>
  <c r="DO6" i="1"/>
  <c r="DN6" i="1"/>
  <c r="DL6" i="1"/>
  <c r="DK6" i="1"/>
  <c r="DJ6" i="1"/>
  <c r="DH6" i="1"/>
  <c r="DF6" i="1"/>
  <c r="DD6" i="1"/>
  <c r="DC6" i="1"/>
  <c r="DB6" i="1"/>
  <c r="CZ6" i="1"/>
  <c r="CY6" i="1"/>
  <c r="CX6" i="1"/>
  <c r="CV6" i="1"/>
  <c r="CT6" i="1"/>
  <c r="CR6" i="1"/>
  <c r="CQ6" i="1"/>
  <c r="CP6" i="1"/>
  <c r="CN6" i="1"/>
  <c r="CL6" i="1"/>
  <c r="CJ6" i="1"/>
  <c r="CI6" i="1"/>
  <c r="CH6" i="1"/>
  <c r="CF6" i="1"/>
  <c r="CE6" i="1"/>
  <c r="CD6" i="1"/>
  <c r="CB6" i="1"/>
  <c r="BZ6" i="1"/>
  <c r="BX6" i="1"/>
  <c r="BW6" i="1"/>
  <c r="BV6" i="1"/>
  <c r="BT6" i="1"/>
  <c r="BS6" i="1"/>
  <c r="BR6" i="1"/>
  <c r="BP6" i="1"/>
  <c r="BN6" i="1"/>
  <c r="BL6" i="1"/>
  <c r="BK6" i="1"/>
  <c r="BJ6" i="1"/>
  <c r="BH6" i="1"/>
  <c r="BF6" i="1"/>
  <c r="BD6" i="1"/>
  <c r="BC6" i="1"/>
  <c r="BB6" i="1"/>
  <c r="AZ6" i="1"/>
  <c r="AY6" i="1"/>
  <c r="AX6" i="1"/>
  <c r="AV6" i="1"/>
  <c r="AT6" i="1"/>
  <c r="AR6" i="1"/>
  <c r="AQ6" i="1"/>
  <c r="AP6" i="1"/>
  <c r="AN6" i="1"/>
  <c r="AM6" i="1"/>
  <c r="AL6" i="1"/>
  <c r="AJ6" i="1"/>
  <c r="AH6" i="1"/>
  <c r="AF6" i="1"/>
  <c r="AE6" i="1"/>
  <c r="AD6" i="1"/>
  <c r="AB6" i="1"/>
  <c r="Z6" i="1"/>
  <c r="X6" i="1"/>
  <c r="W6" i="1"/>
  <c r="V6" i="1"/>
  <c r="T6" i="1"/>
  <c r="S6" i="1"/>
  <c r="R6" i="1"/>
  <c r="P6" i="1"/>
  <c r="N6" i="1"/>
  <c r="L6" i="1"/>
  <c r="K6" i="1"/>
  <c r="J6" i="1"/>
  <c r="H6" i="1"/>
  <c r="G6" i="1"/>
  <c r="F6" i="1"/>
  <c r="E6" i="1"/>
  <c r="FE6" i="1" s="1"/>
  <c r="F5" i="1"/>
  <c r="H5" i="1" s="1"/>
  <c r="D5" i="1"/>
  <c r="FB4" i="1"/>
  <c r="CD4" i="23" s="1"/>
  <c r="ER4" i="1"/>
  <c r="BY4" i="23" s="1"/>
  <c r="EH4" i="1"/>
  <c r="BT4" i="23" s="1"/>
  <c r="BT4" i="6" s="1"/>
  <c r="DX4" i="1"/>
  <c r="BO4" i="23" s="1"/>
  <c r="DN4" i="1"/>
  <c r="BJ4" i="23" s="1"/>
  <c r="DD4" i="1"/>
  <c r="BE4" i="23" s="1"/>
  <c r="CT4" i="1"/>
  <c r="AZ4" i="23" s="1"/>
  <c r="CJ4" i="1"/>
  <c r="AU4" i="23" s="1"/>
  <c r="BZ4" i="1"/>
  <c r="AP4" i="23" s="1"/>
  <c r="BP4" i="1"/>
  <c r="AK4" i="23" s="1"/>
  <c r="BF4" i="1"/>
  <c r="AF4" i="23" s="1"/>
  <c r="AV4" i="1"/>
  <c r="AA4" i="23" s="1"/>
  <c r="AD4" i="26" s="1"/>
  <c r="AL4" i="1"/>
  <c r="V4" i="23" s="1"/>
  <c r="AB4" i="1"/>
  <c r="Q4" i="23" s="1"/>
  <c r="Q4" i="7" s="1"/>
  <c r="R4" i="1"/>
  <c r="L4" i="23" s="1"/>
  <c r="H4" i="1"/>
  <c r="F4" i="1"/>
  <c r="D4" i="1"/>
  <c r="FB3" i="1"/>
  <c r="ER3" i="1"/>
  <c r="EH3" i="1"/>
  <c r="O15" i="18" s="1"/>
  <c r="DX3" i="1"/>
  <c r="DN3" i="1"/>
  <c r="DD3" i="1"/>
  <c r="CT3" i="1"/>
  <c r="CJ3" i="1"/>
  <c r="BZ3" i="1"/>
  <c r="BP3" i="1"/>
  <c r="BF3" i="1"/>
  <c r="O7" i="18" s="1"/>
  <c r="AV3" i="1"/>
  <c r="AL3" i="1"/>
  <c r="AB3" i="1"/>
  <c r="R3" i="1"/>
  <c r="FB2" i="1"/>
  <c r="ER2" i="1"/>
  <c r="EH2" i="1"/>
  <c r="DX2" i="1"/>
  <c r="DN2" i="1"/>
  <c r="DD2" i="1"/>
  <c r="CT2" i="1"/>
  <c r="CJ2" i="1"/>
  <c r="AT2" i="24" s="1"/>
  <c r="BZ2" i="1"/>
  <c r="BP2" i="1"/>
  <c r="BF2" i="1"/>
  <c r="AV2" i="1"/>
  <c r="AL2" i="1"/>
  <c r="AB2" i="1"/>
  <c r="R2" i="1"/>
  <c r="L2" i="6" s="1"/>
  <c r="A2" i="1"/>
  <c r="A1" i="1"/>
  <c r="B27" i="16"/>
  <c r="C24" i="16"/>
  <c r="C23" i="16"/>
  <c r="C22" i="16"/>
  <c r="C21" i="16"/>
  <c r="H20" i="16"/>
  <c r="C20" i="16" s="1"/>
  <c r="C19" i="16"/>
  <c r="B18" i="16"/>
  <c r="C17" i="16"/>
  <c r="B16" i="16"/>
  <c r="C15" i="16"/>
  <c r="C14" i="16"/>
  <c r="B13" i="16"/>
  <c r="B10" i="16"/>
  <c r="B9" i="16"/>
  <c r="L7" i="16"/>
  <c r="G7" i="16"/>
  <c r="B7" i="16"/>
  <c r="B5" i="16"/>
  <c r="B4" i="16"/>
  <c r="L1" i="16"/>
  <c r="M20" i="16" s="1"/>
  <c r="L2" i="5" l="1"/>
  <c r="AI6" i="1"/>
  <c r="BO6" i="1"/>
  <c r="CU6" i="1"/>
  <c r="EA6" i="1"/>
  <c r="FG6" i="1"/>
  <c r="O6" i="1"/>
  <c r="AU6" i="1"/>
  <c r="CA6" i="1"/>
  <c r="DG6" i="1"/>
  <c r="EM6" i="1"/>
  <c r="AA6" i="1"/>
  <c r="BG6" i="1"/>
  <c r="CM6" i="1"/>
  <c r="DS6" i="1"/>
  <c r="EY6" i="1"/>
  <c r="BY4" i="7"/>
  <c r="BY4" i="6"/>
  <c r="BY4" i="5"/>
  <c r="CB4" i="26"/>
  <c r="BX4" i="24"/>
  <c r="R5" i="1"/>
  <c r="AB5" i="1" s="1"/>
  <c r="AL5" i="1" s="1"/>
  <c r="AV5" i="1" s="1"/>
  <c r="BF5" i="1" s="1"/>
  <c r="BP5" i="1" s="1"/>
  <c r="BZ5" i="1" s="1"/>
  <c r="CJ5" i="1" s="1"/>
  <c r="CT5" i="1" s="1"/>
  <c r="DD5" i="1" s="1"/>
  <c r="DN5" i="1" s="1"/>
  <c r="DX5" i="1" s="1"/>
  <c r="EH5" i="1" s="1"/>
  <c r="ER5" i="1" s="1"/>
  <c r="FB5" i="1" s="1"/>
  <c r="J5" i="1"/>
  <c r="AZ4" i="7"/>
  <c r="AZ4" i="6"/>
  <c r="AZ4" i="5"/>
  <c r="BC4" i="26"/>
  <c r="AY4" i="24"/>
  <c r="V2" i="7"/>
  <c r="V2" i="6"/>
  <c r="V2" i="5"/>
  <c r="U2" i="24"/>
  <c r="Y2" i="26"/>
  <c r="V2" i="23"/>
  <c r="BD4" i="24"/>
  <c r="BH4" i="26"/>
  <c r="BE4" i="7"/>
  <c r="BE4" i="6"/>
  <c r="BE4" i="5"/>
  <c r="AK4" i="7"/>
  <c r="AK4" i="6"/>
  <c r="AK4" i="5"/>
  <c r="AN4" i="26"/>
  <c r="AJ4" i="24"/>
  <c r="O5" i="18"/>
  <c r="Q5" i="18" s="1"/>
  <c r="V3" i="23"/>
  <c r="BJ2" i="7"/>
  <c r="BJ2" i="6"/>
  <c r="BJ2" i="5"/>
  <c r="BM2" i="26"/>
  <c r="BI2" i="24"/>
  <c r="BJ2" i="23"/>
  <c r="Y4" i="26"/>
  <c r="V4" i="7"/>
  <c r="V4" i="6"/>
  <c r="V4" i="5"/>
  <c r="BM4" i="26"/>
  <c r="BJ4" i="7"/>
  <c r="BJ4" i="6"/>
  <c r="BJ4" i="5"/>
  <c r="BI4" i="24"/>
  <c r="L6" i="24"/>
  <c r="Q6" i="24" s="1"/>
  <c r="V6" i="24" s="1"/>
  <c r="AA6" i="24" s="1"/>
  <c r="AF6" i="24" s="1"/>
  <c r="AK6" i="24" s="1"/>
  <c r="AP6" i="24" s="1"/>
  <c r="AU6" i="24" s="1"/>
  <c r="AZ6" i="24" s="1"/>
  <c r="BE6" i="24" s="1"/>
  <c r="BJ6" i="24" s="1"/>
  <c r="BO6" i="24" s="1"/>
  <c r="BT6" i="24" s="1"/>
  <c r="BY6" i="24" s="1"/>
  <c r="CD6" i="24" s="1"/>
  <c r="H6" i="24"/>
  <c r="O13" i="18"/>
  <c r="Q13" i="18" s="1"/>
  <c r="BJ3" i="23"/>
  <c r="BT2" i="7"/>
  <c r="BT2" i="6"/>
  <c r="BT2" i="5"/>
  <c r="BW2" i="26"/>
  <c r="BS2" i="24"/>
  <c r="BT2" i="23"/>
  <c r="O8" i="18"/>
  <c r="AK3" i="23"/>
  <c r="O16" i="18"/>
  <c r="BY3" i="23"/>
  <c r="AA4" i="7"/>
  <c r="AA4" i="6"/>
  <c r="AA4" i="5"/>
  <c r="Z4" i="24"/>
  <c r="BO4" i="7"/>
  <c r="BO4" i="6"/>
  <c r="BO4" i="5"/>
  <c r="BR4" i="26"/>
  <c r="K6" i="26"/>
  <c r="O6" i="26"/>
  <c r="T6" i="26" s="1"/>
  <c r="Y6" i="26" s="1"/>
  <c r="AD6" i="26" s="1"/>
  <c r="AI6" i="26" s="1"/>
  <c r="AN6" i="26" s="1"/>
  <c r="AS6" i="26" s="1"/>
  <c r="AX6" i="26" s="1"/>
  <c r="BC6" i="26" s="1"/>
  <c r="BH6" i="26" s="1"/>
  <c r="BM6" i="26" s="1"/>
  <c r="BR6" i="26" s="1"/>
  <c r="BW6" i="26" s="1"/>
  <c r="CB6" i="26" s="1"/>
  <c r="CG6" i="26" s="1"/>
  <c r="BT4" i="5"/>
  <c r="BE2" i="7"/>
  <c r="BE2" i="6"/>
  <c r="BE2" i="5"/>
  <c r="BE2" i="23"/>
  <c r="BH2" i="26"/>
  <c r="BD2" i="24"/>
  <c r="O6" i="18"/>
  <c r="Q6" i="18" s="1"/>
  <c r="AA3" i="23"/>
  <c r="BO2" i="7"/>
  <c r="BR2" i="26"/>
  <c r="BO2" i="6"/>
  <c r="BO2" i="5"/>
  <c r="BN2" i="24"/>
  <c r="BY2" i="6"/>
  <c r="BY2" i="5"/>
  <c r="CB2" i="26"/>
  <c r="BX2" i="24"/>
  <c r="BY2" i="7"/>
  <c r="BY2" i="23"/>
  <c r="O17" i="18"/>
  <c r="CD3" i="23"/>
  <c r="AF4" i="7"/>
  <c r="AF4" i="6"/>
  <c r="AF4" i="5"/>
  <c r="AE4" i="24"/>
  <c r="AI4" i="26"/>
  <c r="BT4" i="7"/>
  <c r="BW4" i="26"/>
  <c r="BS4" i="24"/>
  <c r="Q2" i="7"/>
  <c r="Q2" i="6"/>
  <c r="Q2" i="5"/>
  <c r="Q2" i="23"/>
  <c r="P2" i="24"/>
  <c r="BT3" i="7"/>
  <c r="BW3" i="26"/>
  <c r="BS3" i="24"/>
  <c r="BT3" i="6"/>
  <c r="BT3" i="5"/>
  <c r="AA2" i="7"/>
  <c r="AD2" i="26"/>
  <c r="Z2" i="24"/>
  <c r="AA2" i="6"/>
  <c r="AA2" i="5"/>
  <c r="AF2" i="7"/>
  <c r="AF2" i="6"/>
  <c r="AF2" i="5"/>
  <c r="AE2" i="24"/>
  <c r="AI2" i="26"/>
  <c r="AF2" i="23"/>
  <c r="AK2" i="6"/>
  <c r="AK2" i="5"/>
  <c r="AN2" i="26"/>
  <c r="AJ2" i="24"/>
  <c r="AK2" i="23"/>
  <c r="AK2" i="7"/>
  <c r="O9" i="18"/>
  <c r="Q9" i="18" s="1"/>
  <c r="AP3" i="23"/>
  <c r="AP2" i="7"/>
  <c r="AS2" i="26"/>
  <c r="AP2" i="23"/>
  <c r="AP2" i="6"/>
  <c r="AP2" i="5"/>
  <c r="AO2" i="24"/>
  <c r="CD2" i="7"/>
  <c r="CG2" i="26"/>
  <c r="CD2" i="6"/>
  <c r="CD2" i="5"/>
  <c r="CD2" i="23"/>
  <c r="CC2" i="24"/>
  <c r="O10" i="18"/>
  <c r="Q10" i="18" s="1"/>
  <c r="AU3" i="23"/>
  <c r="D5" i="24"/>
  <c r="H5" i="26"/>
  <c r="E5" i="7"/>
  <c r="E5" i="23"/>
  <c r="E5" i="6"/>
  <c r="E5" i="5"/>
  <c r="AA2" i="23"/>
  <c r="U4" i="24"/>
  <c r="L4" i="7"/>
  <c r="L4" i="6"/>
  <c r="L4" i="5"/>
  <c r="O4" i="26"/>
  <c r="K4" i="24"/>
  <c r="O14" i="18"/>
  <c r="Q14" i="18" s="1"/>
  <c r="BO3" i="23"/>
  <c r="AU2" i="6"/>
  <c r="AU2" i="5"/>
  <c r="AU2" i="23"/>
  <c r="AX2" i="26"/>
  <c r="AU2" i="7"/>
  <c r="O11" i="18"/>
  <c r="Q11" i="18" s="1"/>
  <c r="AZ3" i="23"/>
  <c r="AP4" i="7"/>
  <c r="AP4" i="6"/>
  <c r="AP4" i="5"/>
  <c r="AO4" i="24"/>
  <c r="AS4" i="26"/>
  <c r="CD4" i="7"/>
  <c r="CD4" i="6"/>
  <c r="CD4" i="5"/>
  <c r="CG4" i="26"/>
  <c r="CC4" i="24"/>
  <c r="BO2" i="23"/>
  <c r="M6" i="23"/>
  <c r="R6" i="23" s="1"/>
  <c r="W6" i="23" s="1"/>
  <c r="AB6" i="23" s="1"/>
  <c r="AG6" i="23" s="1"/>
  <c r="AL6" i="23" s="1"/>
  <c r="AQ6" i="23" s="1"/>
  <c r="AV6" i="23" s="1"/>
  <c r="BA6" i="23" s="1"/>
  <c r="BF6" i="23" s="1"/>
  <c r="BK6" i="23" s="1"/>
  <c r="BP6" i="23" s="1"/>
  <c r="BU6" i="23" s="1"/>
  <c r="BZ6" i="23" s="1"/>
  <c r="CE6" i="23" s="1"/>
  <c r="I6" i="23"/>
  <c r="BN4" i="24"/>
  <c r="P4" i="24"/>
  <c r="Q4" i="6"/>
  <c r="Q4" i="5"/>
  <c r="T4" i="26"/>
  <c r="O3" i="18"/>
  <c r="Q3" i="18" s="1"/>
  <c r="L3" i="23"/>
  <c r="F5" i="7"/>
  <c r="F5" i="6"/>
  <c r="F5" i="5"/>
  <c r="I5" i="26"/>
  <c r="E5" i="24"/>
  <c r="F5" i="23"/>
  <c r="O2" i="26"/>
  <c r="L2" i="7"/>
  <c r="L2" i="23"/>
  <c r="K2" i="24"/>
  <c r="BC2" i="26"/>
  <c r="AZ2" i="7"/>
  <c r="AZ2" i="23"/>
  <c r="AZ2" i="6"/>
  <c r="AZ2" i="5"/>
  <c r="AY2" i="24"/>
  <c r="O4" i="18"/>
  <c r="Q4" i="18" s="1"/>
  <c r="Q3" i="23"/>
  <c r="O12" i="18"/>
  <c r="Q12" i="18" s="1"/>
  <c r="BE3" i="23"/>
  <c r="F5" i="24"/>
  <c r="G5" i="7"/>
  <c r="G5" i="23"/>
  <c r="G5" i="6"/>
  <c r="G5" i="5"/>
  <c r="J5" i="26"/>
  <c r="AX4" i="26"/>
  <c r="AU4" i="6"/>
  <c r="AU4" i="5"/>
  <c r="AT4" i="24"/>
  <c r="AU4" i="7"/>
  <c r="AF3" i="23"/>
  <c r="T2" i="26"/>
  <c r="L6" i="5"/>
  <c r="Q6" i="5" s="1"/>
  <c r="V6" i="5" s="1"/>
  <c r="AA6" i="5" s="1"/>
  <c r="AF6" i="5" s="1"/>
  <c r="AK6" i="5" s="1"/>
  <c r="AP6" i="5" s="1"/>
  <c r="AU6" i="5" s="1"/>
  <c r="AZ6" i="5" s="1"/>
  <c r="BE6" i="5" s="1"/>
  <c r="BJ6" i="5" s="1"/>
  <c r="BO6" i="5" s="1"/>
  <c r="BT6" i="5" s="1"/>
  <c r="BY6" i="5" s="1"/>
  <c r="CD6" i="5" s="1"/>
  <c r="L6" i="6"/>
  <c r="Q6" i="6" s="1"/>
  <c r="V6" i="6" s="1"/>
  <c r="AA6" i="6" s="1"/>
  <c r="AF6" i="6" s="1"/>
  <c r="AK6" i="6" s="1"/>
  <c r="AP6" i="6" s="1"/>
  <c r="AU6" i="6" s="1"/>
  <c r="AZ6" i="6" s="1"/>
  <c r="BE6" i="6" s="1"/>
  <c r="BJ6" i="6" s="1"/>
  <c r="BO6" i="6" s="1"/>
  <c r="BT6" i="6" s="1"/>
  <c r="BY6" i="6" s="1"/>
  <c r="CD6" i="6" s="1"/>
  <c r="I6" i="7"/>
  <c r="M6" i="7"/>
  <c r="R6" i="7" s="1"/>
  <c r="W6" i="7" s="1"/>
  <c r="AB6" i="7" s="1"/>
  <c r="AG6" i="7" s="1"/>
  <c r="AL6" i="7" s="1"/>
  <c r="AQ6" i="7" s="1"/>
  <c r="AV6" i="7" s="1"/>
  <c r="BA6" i="7" s="1"/>
  <c r="BF6" i="7" s="1"/>
  <c r="BK6" i="7" s="1"/>
  <c r="BP6" i="7" s="1"/>
  <c r="BU6" i="7" s="1"/>
  <c r="BZ6" i="7" s="1"/>
  <c r="CE6" i="7" s="1"/>
  <c r="M6" i="1"/>
  <c r="U6" i="1"/>
  <c r="AC6" i="1"/>
  <c r="AK6" i="1"/>
  <c r="AS6" i="1"/>
  <c r="BA6" i="1"/>
  <c r="BI6" i="1"/>
  <c r="BQ6" i="1"/>
  <c r="BY6" i="1"/>
  <c r="CG6" i="1"/>
  <c r="CO6" i="1"/>
  <c r="CW6" i="1"/>
  <c r="DE6" i="1"/>
  <c r="DM6" i="1"/>
  <c r="DU6" i="1"/>
  <c r="EC6" i="1"/>
  <c r="EK6" i="1"/>
  <c r="ES6" i="1"/>
  <c r="FA6" i="1"/>
  <c r="FI6" i="1"/>
  <c r="Q7" i="18"/>
  <c r="Q8" i="18"/>
  <c r="Q15" i="18"/>
  <c r="I6" i="5"/>
  <c r="M6" i="5"/>
  <c r="R6" i="5" s="1"/>
  <c r="W6" i="5" s="1"/>
  <c r="AB6" i="5" s="1"/>
  <c r="AG6" i="5" s="1"/>
  <c r="AL6" i="5" s="1"/>
  <c r="AQ6" i="5" s="1"/>
  <c r="AV6" i="5" s="1"/>
  <c r="BA6" i="5" s="1"/>
  <c r="BF6" i="5" s="1"/>
  <c r="BK6" i="5" s="1"/>
  <c r="BP6" i="5" s="1"/>
  <c r="BU6" i="5" s="1"/>
  <c r="BZ6" i="5" s="1"/>
  <c r="CE6" i="5" s="1"/>
  <c r="I6" i="6"/>
  <c r="M6" i="6"/>
  <c r="R6" i="6" s="1"/>
  <c r="W6" i="6" s="1"/>
  <c r="AB6" i="6" s="1"/>
  <c r="AG6" i="6" s="1"/>
  <c r="AL6" i="6" s="1"/>
  <c r="AQ6" i="6" s="1"/>
  <c r="AV6" i="6" s="1"/>
  <c r="BA6" i="6" s="1"/>
  <c r="BF6" i="6" s="1"/>
  <c r="BK6" i="6" s="1"/>
  <c r="BP6" i="6" s="1"/>
  <c r="BU6" i="6" s="1"/>
  <c r="BZ6" i="6" s="1"/>
  <c r="CE6" i="6" s="1"/>
  <c r="Q16" i="18"/>
  <c r="I6" i="1"/>
  <c r="Q6" i="1"/>
  <c r="Y6" i="1"/>
  <c r="AG6" i="1"/>
  <c r="AO6" i="1"/>
  <c r="AW6" i="1"/>
  <c r="BE6" i="1"/>
  <c r="BM6" i="1"/>
  <c r="BU6" i="1"/>
  <c r="CC6" i="1"/>
  <c r="CK6" i="1"/>
  <c r="CS6" i="1"/>
  <c r="DA6" i="1"/>
  <c r="DI6" i="1"/>
  <c r="DQ6" i="1"/>
  <c r="DY6" i="1"/>
  <c r="EG6" i="1"/>
  <c r="EO6" i="1"/>
  <c r="EW6" i="1"/>
  <c r="Q17" i="18"/>
  <c r="Q18" i="18" l="1"/>
  <c r="E2" i="18" s="1"/>
  <c r="F2" i="18" s="1"/>
  <c r="BO3" i="7"/>
  <c r="BO3" i="6"/>
  <c r="BO3" i="5"/>
  <c r="BR3" i="26"/>
  <c r="BN3" i="24"/>
  <c r="V3" i="7"/>
  <c r="V3" i="6"/>
  <c r="V3" i="5"/>
  <c r="U3" i="24"/>
  <c r="Y3" i="26"/>
  <c r="N6" i="7"/>
  <c r="S6" i="7" s="1"/>
  <c r="X6" i="7" s="1"/>
  <c r="AC6" i="7" s="1"/>
  <c r="AH6" i="7" s="1"/>
  <c r="AM6" i="7" s="1"/>
  <c r="AR6" i="7" s="1"/>
  <c r="AW6" i="7" s="1"/>
  <c r="BB6" i="7" s="1"/>
  <c r="BG6" i="7" s="1"/>
  <c r="BL6" i="7" s="1"/>
  <c r="BQ6" i="7" s="1"/>
  <c r="BV6" i="7" s="1"/>
  <c r="CA6" i="7" s="1"/>
  <c r="CF6" i="7" s="1"/>
  <c r="J6" i="7"/>
  <c r="BH3" i="26"/>
  <c r="BE3" i="7"/>
  <c r="BE3" i="6"/>
  <c r="BE3" i="5"/>
  <c r="BD3" i="24"/>
  <c r="AZ3" i="6"/>
  <c r="AZ3" i="5"/>
  <c r="AZ3" i="7"/>
  <c r="BC3" i="26"/>
  <c r="AY3" i="24"/>
  <c r="I6" i="24"/>
  <c r="M6" i="24"/>
  <c r="R6" i="24" s="1"/>
  <c r="W6" i="24" s="1"/>
  <c r="AB6" i="24" s="1"/>
  <c r="AG6" i="24" s="1"/>
  <c r="AL6" i="24" s="1"/>
  <c r="AQ6" i="24" s="1"/>
  <c r="AV6" i="24" s="1"/>
  <c r="BA6" i="24" s="1"/>
  <c r="BF6" i="24" s="1"/>
  <c r="BK6" i="24" s="1"/>
  <c r="BP6" i="24" s="1"/>
  <c r="BU6" i="24" s="1"/>
  <c r="BZ6" i="24" s="1"/>
  <c r="CE6" i="24" s="1"/>
  <c r="T5" i="1"/>
  <c r="AD5" i="1" s="1"/>
  <c r="AN5" i="1" s="1"/>
  <c r="AX5" i="1" s="1"/>
  <c r="BH5" i="1" s="1"/>
  <c r="BR5" i="1" s="1"/>
  <c r="CB5" i="1" s="1"/>
  <c r="CL5" i="1" s="1"/>
  <c r="CV5" i="1" s="1"/>
  <c r="DF5" i="1" s="1"/>
  <c r="DP5" i="1" s="1"/>
  <c r="DZ5" i="1" s="1"/>
  <c r="EJ5" i="1" s="1"/>
  <c r="ET5" i="1" s="1"/>
  <c r="FD5" i="1" s="1"/>
  <c r="L5" i="1"/>
  <c r="CD3" i="6"/>
  <c r="CD3" i="5"/>
  <c r="CG3" i="26"/>
  <c r="CC3" i="24"/>
  <c r="CD3" i="7"/>
  <c r="P6" i="26"/>
  <c r="U6" i="26" s="1"/>
  <c r="Z6" i="26" s="1"/>
  <c r="AE6" i="26" s="1"/>
  <c r="AJ6" i="26" s="1"/>
  <c r="AO6" i="26" s="1"/>
  <c r="AT6" i="26" s="1"/>
  <c r="AY6" i="26" s="1"/>
  <c r="BD6" i="26" s="1"/>
  <c r="BI6" i="26" s="1"/>
  <c r="BN6" i="26" s="1"/>
  <c r="BS6" i="26" s="1"/>
  <c r="BX6" i="26" s="1"/>
  <c r="CC6" i="26" s="1"/>
  <c r="CH6" i="26" s="1"/>
  <c r="L6" i="26"/>
  <c r="AA3" i="7"/>
  <c r="AA3" i="6"/>
  <c r="AA3" i="5"/>
  <c r="Z3" i="24"/>
  <c r="AD3" i="26"/>
  <c r="N6" i="6"/>
  <c r="S6" i="6" s="1"/>
  <c r="X6" i="6" s="1"/>
  <c r="AC6" i="6" s="1"/>
  <c r="AH6" i="6" s="1"/>
  <c r="AM6" i="6" s="1"/>
  <c r="AR6" i="6" s="1"/>
  <c r="AW6" i="6" s="1"/>
  <c r="BB6" i="6" s="1"/>
  <c r="BG6" i="6" s="1"/>
  <c r="BL6" i="6" s="1"/>
  <c r="BQ6" i="6" s="1"/>
  <c r="BV6" i="6" s="1"/>
  <c r="CA6" i="6" s="1"/>
  <c r="CF6" i="6" s="1"/>
  <c r="J6" i="6"/>
  <c r="T3" i="26"/>
  <c r="Q3" i="7"/>
  <c r="Q3" i="6"/>
  <c r="Q3" i="5"/>
  <c r="P3" i="24"/>
  <c r="BY3" i="7"/>
  <c r="BY3" i="6"/>
  <c r="BY3" i="5"/>
  <c r="CB3" i="26"/>
  <c r="BX3" i="24"/>
  <c r="N6" i="23"/>
  <c r="S6" i="23" s="1"/>
  <c r="X6" i="23" s="1"/>
  <c r="AC6" i="23" s="1"/>
  <c r="AH6" i="23" s="1"/>
  <c r="AM6" i="23" s="1"/>
  <c r="AR6" i="23" s="1"/>
  <c r="AW6" i="23" s="1"/>
  <c r="BB6" i="23" s="1"/>
  <c r="BG6" i="23" s="1"/>
  <c r="BL6" i="23" s="1"/>
  <c r="BQ6" i="23" s="1"/>
  <c r="BV6" i="23" s="1"/>
  <c r="CA6" i="23" s="1"/>
  <c r="CF6" i="23" s="1"/>
  <c r="J6" i="23"/>
  <c r="AU3" i="7"/>
  <c r="AX3" i="26"/>
  <c r="AT3" i="24"/>
  <c r="AU3" i="6"/>
  <c r="AU3" i="5"/>
  <c r="N6" i="5"/>
  <c r="S6" i="5" s="1"/>
  <c r="X6" i="5" s="1"/>
  <c r="AC6" i="5" s="1"/>
  <c r="AH6" i="5" s="1"/>
  <c r="AM6" i="5" s="1"/>
  <c r="AR6" i="5" s="1"/>
  <c r="AW6" i="5" s="1"/>
  <c r="BB6" i="5" s="1"/>
  <c r="BG6" i="5" s="1"/>
  <c r="BL6" i="5" s="1"/>
  <c r="BQ6" i="5" s="1"/>
  <c r="BV6" i="5" s="1"/>
  <c r="CA6" i="5" s="1"/>
  <c r="CF6" i="5" s="1"/>
  <c r="J6" i="5"/>
  <c r="AF3" i="7"/>
  <c r="AI3" i="26"/>
  <c r="AE3" i="24"/>
  <c r="AF3" i="6"/>
  <c r="AF3" i="5"/>
  <c r="L3" i="6"/>
  <c r="L3" i="5"/>
  <c r="L3" i="7"/>
  <c r="O3" i="26"/>
  <c r="K3" i="24"/>
  <c r="AP3" i="6"/>
  <c r="AP3" i="5"/>
  <c r="AS3" i="26"/>
  <c r="AO3" i="24"/>
  <c r="AP3" i="7"/>
  <c r="AK3" i="7"/>
  <c r="AK3" i="6"/>
  <c r="AK3" i="5"/>
  <c r="AJ3" i="24"/>
  <c r="AN3" i="26"/>
  <c r="BJ3" i="7"/>
  <c r="BJ3" i="6"/>
  <c r="BJ3" i="5"/>
  <c r="BM3" i="26"/>
  <c r="BI3" i="24"/>
  <c r="K6" i="6" l="1"/>
  <c r="P6" i="6" s="1"/>
  <c r="U6" i="6" s="1"/>
  <c r="Z6" i="6" s="1"/>
  <c r="AE6" i="6" s="1"/>
  <c r="AJ6" i="6" s="1"/>
  <c r="AO6" i="6" s="1"/>
  <c r="AT6" i="6" s="1"/>
  <c r="AY6" i="6" s="1"/>
  <c r="BD6" i="6" s="1"/>
  <c r="BI6" i="6" s="1"/>
  <c r="BN6" i="6" s="1"/>
  <c r="BS6" i="6" s="1"/>
  <c r="BX6" i="6" s="1"/>
  <c r="CC6" i="6" s="1"/>
  <c r="CH6" i="6" s="1"/>
  <c r="O6" i="6"/>
  <c r="T6" i="6" s="1"/>
  <c r="Y6" i="6" s="1"/>
  <c r="AD6" i="6" s="1"/>
  <c r="AI6" i="6" s="1"/>
  <c r="AN6" i="6" s="1"/>
  <c r="AS6" i="6" s="1"/>
  <c r="AX6" i="6" s="1"/>
  <c r="BC6" i="6" s="1"/>
  <c r="BH6" i="6" s="1"/>
  <c r="BM6" i="6" s="1"/>
  <c r="BR6" i="6" s="1"/>
  <c r="BW6" i="6" s="1"/>
  <c r="CB6" i="6" s="1"/>
  <c r="CG6" i="6" s="1"/>
  <c r="N6" i="24"/>
  <c r="S6" i="24" s="1"/>
  <c r="X6" i="24" s="1"/>
  <c r="AC6" i="24" s="1"/>
  <c r="AH6" i="24" s="1"/>
  <c r="AM6" i="24" s="1"/>
  <c r="AR6" i="24" s="1"/>
  <c r="AW6" i="24" s="1"/>
  <c r="BB6" i="24" s="1"/>
  <c r="BG6" i="24" s="1"/>
  <c r="BL6" i="24" s="1"/>
  <c r="BQ6" i="24" s="1"/>
  <c r="BV6" i="24" s="1"/>
  <c r="CA6" i="24" s="1"/>
  <c r="CF6" i="24" s="1"/>
  <c r="J6" i="24"/>
  <c r="O6" i="24" s="1"/>
  <c r="T6" i="24" s="1"/>
  <c r="Y6" i="24" s="1"/>
  <c r="AD6" i="24" s="1"/>
  <c r="AI6" i="24" s="1"/>
  <c r="AN6" i="24" s="1"/>
  <c r="AS6" i="24" s="1"/>
  <c r="AX6" i="24" s="1"/>
  <c r="BC6" i="24" s="1"/>
  <c r="BH6" i="24" s="1"/>
  <c r="BM6" i="24" s="1"/>
  <c r="BR6" i="24" s="1"/>
  <c r="BW6" i="24" s="1"/>
  <c r="CB6" i="24" s="1"/>
  <c r="CG6" i="24" s="1"/>
  <c r="K6" i="23"/>
  <c r="P6" i="23" s="1"/>
  <c r="U6" i="23" s="1"/>
  <c r="Z6" i="23" s="1"/>
  <c r="AE6" i="23" s="1"/>
  <c r="AJ6" i="23" s="1"/>
  <c r="AO6" i="23" s="1"/>
  <c r="AT6" i="23" s="1"/>
  <c r="AY6" i="23" s="1"/>
  <c r="BD6" i="23" s="1"/>
  <c r="BI6" i="23" s="1"/>
  <c r="BN6" i="23" s="1"/>
  <c r="BS6" i="23" s="1"/>
  <c r="BX6" i="23" s="1"/>
  <c r="CC6" i="23" s="1"/>
  <c r="CH6" i="23" s="1"/>
  <c r="O6" i="23"/>
  <c r="T6" i="23" s="1"/>
  <c r="Y6" i="23" s="1"/>
  <c r="AD6" i="23" s="1"/>
  <c r="AI6" i="23" s="1"/>
  <c r="AN6" i="23" s="1"/>
  <c r="AS6" i="23" s="1"/>
  <c r="AX6" i="23" s="1"/>
  <c r="BC6" i="23" s="1"/>
  <c r="BH6" i="23" s="1"/>
  <c r="BM6" i="23" s="1"/>
  <c r="BR6" i="23" s="1"/>
  <c r="BW6" i="23" s="1"/>
  <c r="CB6" i="23" s="1"/>
  <c r="CG6" i="23" s="1"/>
  <c r="K6" i="7"/>
  <c r="P6" i="7" s="1"/>
  <c r="U6" i="7" s="1"/>
  <c r="Z6" i="7" s="1"/>
  <c r="AE6" i="7" s="1"/>
  <c r="AJ6" i="7" s="1"/>
  <c r="AO6" i="7" s="1"/>
  <c r="AT6" i="7" s="1"/>
  <c r="AY6" i="7" s="1"/>
  <c r="BD6" i="7" s="1"/>
  <c r="BI6" i="7" s="1"/>
  <c r="BN6" i="7" s="1"/>
  <c r="BS6" i="7" s="1"/>
  <c r="BX6" i="7" s="1"/>
  <c r="CC6" i="7" s="1"/>
  <c r="CH6" i="7" s="1"/>
  <c r="O6" i="7"/>
  <c r="T6" i="7" s="1"/>
  <c r="Y6" i="7" s="1"/>
  <c r="AD6" i="7" s="1"/>
  <c r="AI6" i="7" s="1"/>
  <c r="AN6" i="7" s="1"/>
  <c r="AS6" i="7" s="1"/>
  <c r="AX6" i="7" s="1"/>
  <c r="BC6" i="7" s="1"/>
  <c r="BH6" i="7" s="1"/>
  <c r="BM6" i="7" s="1"/>
  <c r="BR6" i="7" s="1"/>
  <c r="BW6" i="7" s="1"/>
  <c r="CB6" i="7" s="1"/>
  <c r="CG6" i="7" s="1"/>
  <c r="K6" i="5"/>
  <c r="P6" i="5" s="1"/>
  <c r="U6" i="5" s="1"/>
  <c r="Z6" i="5" s="1"/>
  <c r="AE6" i="5" s="1"/>
  <c r="AJ6" i="5" s="1"/>
  <c r="AO6" i="5" s="1"/>
  <c r="AT6" i="5" s="1"/>
  <c r="AY6" i="5" s="1"/>
  <c r="BD6" i="5" s="1"/>
  <c r="BI6" i="5" s="1"/>
  <c r="BN6" i="5" s="1"/>
  <c r="BS6" i="5" s="1"/>
  <c r="BX6" i="5" s="1"/>
  <c r="CC6" i="5" s="1"/>
  <c r="CH6" i="5" s="1"/>
  <c r="O6" i="5"/>
  <c r="T6" i="5" s="1"/>
  <c r="Y6" i="5" s="1"/>
  <c r="AD6" i="5" s="1"/>
  <c r="AI6" i="5" s="1"/>
  <c r="AN6" i="5" s="1"/>
  <c r="AS6" i="5" s="1"/>
  <c r="AX6" i="5" s="1"/>
  <c r="BC6" i="5" s="1"/>
  <c r="BH6" i="5" s="1"/>
  <c r="BM6" i="5" s="1"/>
  <c r="BR6" i="5" s="1"/>
  <c r="BW6" i="5" s="1"/>
  <c r="CB6" i="5" s="1"/>
  <c r="CG6" i="5" s="1"/>
  <c r="N5" i="1"/>
  <c r="V5" i="1"/>
  <c r="AF5" i="1" s="1"/>
  <c r="AP5" i="1" s="1"/>
  <c r="AZ5" i="1" s="1"/>
  <c r="BJ5" i="1" s="1"/>
  <c r="BT5" i="1" s="1"/>
  <c r="CD5" i="1" s="1"/>
  <c r="CN5" i="1" s="1"/>
  <c r="CX5" i="1" s="1"/>
  <c r="DH5" i="1" s="1"/>
  <c r="DR5" i="1" s="1"/>
  <c r="EB5" i="1" s="1"/>
  <c r="EL5" i="1" s="1"/>
  <c r="EV5" i="1" s="1"/>
  <c r="FF5" i="1" s="1"/>
  <c r="M6" i="26"/>
  <c r="Q6" i="26"/>
  <c r="V6" i="26" s="1"/>
  <c r="AA6" i="26" s="1"/>
  <c r="AF6" i="26" s="1"/>
  <c r="AK6" i="26" s="1"/>
  <c r="AP6" i="26" s="1"/>
  <c r="AU6" i="26" s="1"/>
  <c r="AZ6" i="26" s="1"/>
  <c r="BE6" i="26" s="1"/>
  <c r="BJ6" i="26" s="1"/>
  <c r="BO6" i="26" s="1"/>
  <c r="BT6" i="26" s="1"/>
  <c r="BY6" i="26" s="1"/>
  <c r="CD6" i="26" s="1"/>
  <c r="CI6" i="26" s="1"/>
  <c r="P5" i="1" l="1"/>
  <c r="Z5" i="1" s="1"/>
  <c r="AJ5" i="1" s="1"/>
  <c r="AT5" i="1" s="1"/>
  <c r="BD5" i="1" s="1"/>
  <c r="BN5" i="1" s="1"/>
  <c r="BX5" i="1" s="1"/>
  <c r="CH5" i="1" s="1"/>
  <c r="CR5" i="1" s="1"/>
  <c r="DB5" i="1" s="1"/>
  <c r="DL5" i="1" s="1"/>
  <c r="DV5" i="1" s="1"/>
  <c r="EF5" i="1" s="1"/>
  <c r="EP5" i="1" s="1"/>
  <c r="EZ5" i="1" s="1"/>
  <c r="FJ5" i="1" s="1"/>
  <c r="X5" i="1"/>
  <c r="AH5" i="1" s="1"/>
  <c r="AR5" i="1" s="1"/>
  <c r="BB5" i="1" s="1"/>
  <c r="BL5" i="1" s="1"/>
  <c r="BV5" i="1" s="1"/>
  <c r="CF5" i="1" s="1"/>
  <c r="CP5" i="1" s="1"/>
  <c r="CZ5" i="1" s="1"/>
  <c r="DJ5" i="1" s="1"/>
  <c r="DT5" i="1" s="1"/>
  <c r="ED5" i="1" s="1"/>
  <c r="EN5" i="1" s="1"/>
  <c r="EX5" i="1" s="1"/>
  <c r="FH5" i="1" s="1"/>
  <c r="N6" i="26"/>
  <c r="S6" i="26" s="1"/>
  <c r="X6" i="26" s="1"/>
  <c r="AC6" i="26" s="1"/>
  <c r="AH6" i="26" s="1"/>
  <c r="AM6" i="26" s="1"/>
  <c r="AR6" i="26" s="1"/>
  <c r="AW6" i="26" s="1"/>
  <c r="BB6" i="26" s="1"/>
  <c r="BG6" i="26" s="1"/>
  <c r="BL6" i="26" s="1"/>
  <c r="BQ6" i="26" s="1"/>
  <c r="BV6" i="26" s="1"/>
  <c r="CA6" i="26" s="1"/>
  <c r="CF6" i="26" s="1"/>
  <c r="CK6" i="26" s="1"/>
  <c r="R6" i="26"/>
  <c r="W6" i="26" s="1"/>
  <c r="AB6" i="26" s="1"/>
  <c r="AG6" i="26" s="1"/>
  <c r="AL6" i="26" s="1"/>
  <c r="AQ6" i="26" s="1"/>
  <c r="AV6" i="26" s="1"/>
  <c r="BA6" i="26" s="1"/>
  <c r="BF6" i="26" s="1"/>
  <c r="BK6" i="26" s="1"/>
  <c r="BP6" i="26" s="1"/>
  <c r="BU6" i="26" s="1"/>
  <c r="BZ6" i="26" s="1"/>
  <c r="CE6" i="26" s="1"/>
  <c r="CJ6" i="26" s="1"/>
</calcChain>
</file>

<file path=xl/sharedStrings.xml><?xml version="1.0" encoding="utf-8"?>
<sst xmlns="http://schemas.openxmlformats.org/spreadsheetml/2006/main" count="1426" uniqueCount="710">
  <si>
    <t>(en milliers de dollars)</t>
  </si>
  <si>
    <t>Total</t>
  </si>
  <si>
    <t xml:space="preserve">Encaisse et quasi-espèces   </t>
  </si>
  <si>
    <t>01</t>
  </si>
  <si>
    <t>02</t>
  </si>
  <si>
    <t>04</t>
  </si>
  <si>
    <t>05</t>
  </si>
  <si>
    <t>06</t>
  </si>
  <si>
    <t>07</t>
  </si>
  <si>
    <t>08</t>
  </si>
  <si>
    <t>09</t>
  </si>
  <si>
    <t>10</t>
  </si>
  <si>
    <t>19</t>
  </si>
  <si>
    <t>20</t>
  </si>
  <si>
    <t>21</t>
  </si>
  <si>
    <t>22</t>
  </si>
  <si>
    <t>23</t>
  </si>
  <si>
    <t xml:space="preserve">Immobilisations corporelles  </t>
  </si>
  <si>
    <t>41</t>
  </si>
  <si>
    <t xml:space="preserve">Actifs d'impôt exigible  </t>
  </si>
  <si>
    <t xml:space="preserve">Actifs d'impôt différé  </t>
  </si>
  <si>
    <t>44</t>
  </si>
  <si>
    <t xml:space="preserve">Écart d'acquisition  </t>
  </si>
  <si>
    <t xml:space="preserve">Immobilisations incorporelles </t>
  </si>
  <si>
    <t>Actifs des régimes de retraite à prestations définies</t>
  </si>
  <si>
    <t xml:space="preserve">Autres éléments d'actif  </t>
  </si>
  <si>
    <t>89</t>
  </si>
  <si>
    <t>* Assureurs étrangers : Excluant les dépôts des réassureurs détenus dans des comptes en fiducie spéciaux.</t>
  </si>
  <si>
    <t>03</t>
  </si>
  <si>
    <t>11</t>
  </si>
  <si>
    <t>12</t>
  </si>
  <si>
    <t>13</t>
  </si>
  <si>
    <t>14</t>
  </si>
  <si>
    <t>15</t>
  </si>
  <si>
    <t>29</t>
  </si>
  <si>
    <t>ASSUREURS CANADIENS SEULEMENT :</t>
  </si>
  <si>
    <t>CAPITAUX PROPRES</t>
  </si>
  <si>
    <t>33</t>
  </si>
  <si>
    <t>(Veuillez spécifier)</t>
  </si>
  <si>
    <t>Cumul des autres éléments du résultat étendu (perte)</t>
  </si>
  <si>
    <t xml:space="preserve">Participations sans contrôle  </t>
  </si>
  <si>
    <t>49</t>
  </si>
  <si>
    <t>ASSUREURS ÉTRANGERS SEULEMENT :</t>
  </si>
  <si>
    <t xml:space="preserve">Fonds du siège social </t>
  </si>
  <si>
    <t xml:space="preserve">Réserves </t>
  </si>
  <si>
    <t>69</t>
  </si>
  <si>
    <t>79</t>
  </si>
  <si>
    <t>39</t>
  </si>
  <si>
    <t>40</t>
  </si>
  <si>
    <t>ATTRIBUABLE AUX :</t>
  </si>
  <si>
    <t xml:space="preserve">Détenteurs d'instruments de capitaux propres   </t>
  </si>
  <si>
    <t>18</t>
  </si>
  <si>
    <t>60</t>
  </si>
  <si>
    <t>62</t>
  </si>
  <si>
    <t>46</t>
  </si>
  <si>
    <t>71</t>
  </si>
  <si>
    <t>59</t>
  </si>
  <si>
    <t>Dépenses</t>
  </si>
  <si>
    <t>90</t>
  </si>
  <si>
    <t>Bénéfices non répartis</t>
  </si>
  <si>
    <t>Participations sans contrôle</t>
  </si>
  <si>
    <t>Prélèvements sur/virements aux bénéfices non répartis</t>
  </si>
  <si>
    <t xml:space="preserve">Diminution/augmentation des réserves </t>
  </si>
  <si>
    <t xml:space="preserve">Privilégiés  </t>
  </si>
  <si>
    <t xml:space="preserve">Ordinaires  </t>
  </si>
  <si>
    <t xml:space="preserve">Autres   </t>
  </si>
  <si>
    <t>16</t>
  </si>
  <si>
    <t xml:space="preserve">Total du résultat étendu de l'exercice  </t>
  </si>
  <si>
    <t xml:space="preserve">Émission de capital-actions   </t>
  </si>
  <si>
    <t>35</t>
  </si>
  <si>
    <t xml:space="preserve">Dividendes  </t>
  </si>
  <si>
    <t>36</t>
  </si>
  <si>
    <t>Capital disponible :</t>
  </si>
  <si>
    <t>Total du capital disponible</t>
  </si>
  <si>
    <t>Actif disponible :</t>
  </si>
  <si>
    <t>Total de l'actif net disponible</t>
  </si>
  <si>
    <t>Capital (Marge) requis au niveau cible:</t>
  </si>
  <si>
    <t>Risque d'assurance :</t>
  </si>
  <si>
    <t>Risque de marché :</t>
  </si>
  <si>
    <t>Risque de crédit :</t>
  </si>
  <si>
    <t>Moins : Crédit pour diversification</t>
  </si>
  <si>
    <t>Total - Capital (Marge) requis au niveau cible</t>
  </si>
  <si>
    <t>Total - Capital (marge) minimal requis</t>
  </si>
  <si>
    <t>Excédent du capital disponible (actif net disponible) sur le capital (marge) minimal requis</t>
  </si>
  <si>
    <t>17</t>
  </si>
  <si>
    <t>37</t>
  </si>
  <si>
    <t>38</t>
  </si>
  <si>
    <t>70</t>
  </si>
  <si>
    <t>63</t>
  </si>
  <si>
    <t>64</t>
  </si>
  <si>
    <t>50</t>
  </si>
  <si>
    <t>56</t>
  </si>
  <si>
    <t>Actions privilégiées</t>
  </si>
  <si>
    <t>Variations des bénéfices non répartis de l'exercice courant</t>
  </si>
  <si>
    <t>(Colonne 03 de la page 20.54 de l'état annuel)</t>
  </si>
  <si>
    <t>52</t>
  </si>
  <si>
    <t>190</t>
  </si>
  <si>
    <t>149</t>
  </si>
  <si>
    <t>100</t>
  </si>
  <si>
    <t>300</t>
  </si>
  <si>
    <t>Scénario de continuité</t>
  </si>
  <si>
    <t>Scénario de solvabilité</t>
  </si>
  <si>
    <t>Scénario de continuité ou solvabilité?</t>
  </si>
  <si>
    <t>99</t>
  </si>
  <si>
    <t>Validation</t>
  </si>
  <si>
    <t>109</t>
  </si>
  <si>
    <t>119</t>
  </si>
  <si>
    <t>129</t>
  </si>
  <si>
    <t>139</t>
  </si>
  <si>
    <t>159</t>
  </si>
  <si>
    <t>Assurance de dommages</t>
  </si>
  <si>
    <t xml:space="preserve"> </t>
  </si>
  <si>
    <t>Si vous avez des commentaires, veuillez les inscrire ici :</t>
  </si>
  <si>
    <t>001</t>
  </si>
  <si>
    <t>002</t>
  </si>
  <si>
    <t>Ratio cible interne de capital</t>
  </si>
  <si>
    <t>($'000)</t>
  </si>
  <si>
    <t>Cash and Cash Equivalents</t>
  </si>
  <si>
    <t>Preferred Shares</t>
  </si>
  <si>
    <t>Common Shares</t>
  </si>
  <si>
    <t>Investment Properties</t>
  </si>
  <si>
    <t>Property and Equipment</t>
  </si>
  <si>
    <t>Current Tax Assets</t>
  </si>
  <si>
    <t>Deferred Tax Assets</t>
  </si>
  <si>
    <t>Goodwill</t>
  </si>
  <si>
    <t>Intangible Assets</t>
  </si>
  <si>
    <t>Defined Benefit Pension Plan</t>
  </si>
  <si>
    <t>Other Assets</t>
  </si>
  <si>
    <t>TOTAL ASSETS</t>
  </si>
  <si>
    <t>* Foreign insurers:  Excludes deposits of reinsurers held in special trust accounts.</t>
  </si>
  <si>
    <t>Français</t>
  </si>
  <si>
    <t>English</t>
  </si>
  <si>
    <t>P&amp;C insurance</t>
  </si>
  <si>
    <t>If you have any comments, please provide them here:</t>
  </si>
  <si>
    <t>Langue/Language :</t>
  </si>
  <si>
    <t>Liabilities held for sale</t>
  </si>
  <si>
    <t>Current Tax Liabilities</t>
  </si>
  <si>
    <t>Deferred Tax Liabilities</t>
  </si>
  <si>
    <t>Subordinated Debt</t>
  </si>
  <si>
    <t>CANADIAN INSURERS ONLY:</t>
  </si>
  <si>
    <t>EQUITY</t>
  </si>
  <si>
    <t>Common</t>
  </si>
  <si>
    <t>Preferred</t>
  </si>
  <si>
    <t>Contributed Surplus</t>
  </si>
  <si>
    <t>(Specify)</t>
  </si>
  <si>
    <t>Retained Earnings</t>
  </si>
  <si>
    <t>Reserves</t>
  </si>
  <si>
    <t>Accumulated Other Comprehensive Income (Loss)</t>
  </si>
  <si>
    <t>Non-controlling Interests</t>
  </si>
  <si>
    <t>Total Equity</t>
  </si>
  <si>
    <t>TOTAL LIABILITIES AND EQUITY</t>
  </si>
  <si>
    <t>FOREIGN INSURERS ONLY:</t>
  </si>
  <si>
    <t>Head Office Account</t>
  </si>
  <si>
    <t>Going concern scenario</t>
  </si>
  <si>
    <t>Solvency scenario</t>
  </si>
  <si>
    <t>Veuillez sélectionner le type de scénario :</t>
  </si>
  <si>
    <t>Other</t>
  </si>
  <si>
    <t>Total Income Taxes</t>
  </si>
  <si>
    <t>NET INCOME (LOSS) FOR THE YEAR</t>
  </si>
  <si>
    <t>ATTRIBUTABLE TO:</t>
  </si>
  <si>
    <t>Equity Holders</t>
  </si>
  <si>
    <t>(Column 03 of page 20.54 of the Annual Return)</t>
  </si>
  <si>
    <t>Issue of Share Capital</t>
  </si>
  <si>
    <t>Decrease/increase in Reserves</t>
  </si>
  <si>
    <t>Dividends</t>
  </si>
  <si>
    <t>Capital Available:</t>
  </si>
  <si>
    <t>Total Capital Available</t>
  </si>
  <si>
    <t>Assets Available:</t>
  </si>
  <si>
    <t>Total Net Assets Available</t>
  </si>
  <si>
    <t>Capital (Margin) Required at Target:</t>
  </si>
  <si>
    <t>Insurance Risk:</t>
  </si>
  <si>
    <t>Market Risk:</t>
  </si>
  <si>
    <t>Credit Risk:</t>
  </si>
  <si>
    <t>Less:  Diversification credit</t>
  </si>
  <si>
    <t>Total Capital (Margin) Required at Target</t>
  </si>
  <si>
    <t>Total Minimum Capital (Margin) Required</t>
  </si>
  <si>
    <t>Internal target capital ratio</t>
  </si>
  <si>
    <t>À l'onglet 20.10, veuillez inscrire une brève description du scénario, incluant les principales hypothèses.</t>
  </si>
  <si>
    <t>À l'onglet 20.10, veuillez sélectionner le type de scénario.</t>
  </si>
  <si>
    <t>R #</t>
  </si>
  <si>
    <t>Description de la règle/Rule description</t>
  </si>
  <si>
    <t>Message F</t>
  </si>
  <si>
    <t>Message E</t>
  </si>
  <si>
    <t>Comments</t>
  </si>
  <si>
    <t xml:space="preserve">Valeur obtenue/Value </t>
  </si>
  <si>
    <t>Résultat / Result 
0 = OK , 1= Erreur/Error</t>
  </si>
  <si>
    <t>A (Avertissement / Alert) - 
E (Erreur / Error)</t>
  </si>
  <si>
    <t>A</t>
  </si>
  <si>
    <t>À la ligne 001 de l'onglet "20.10" (cellules en orange), pour chacun des scénarios défavorables, veuillez sélectionner à l'aide du menu déroulant s'il s'agit d'un scénario de continuité ou de solvabilité.</t>
  </si>
  <si>
    <t>Le ratio cible interne de capital doit être inscrit pour chacune des années projetées du scénario de base.</t>
  </si>
  <si>
    <t>Le type de scénario doit être sélectionné pour chacun des scénarios défavorables.</t>
  </si>
  <si>
    <t>In tab "20.10" line 001 (orange cells), select the type of scenario from the drop down list, either "going concern" or "solvency", for each of the adverse scenarios.</t>
  </si>
  <si>
    <t>Veuillez inscrire une brève description du scénario en incluant les principales hypothèses.</t>
  </si>
  <si>
    <t>Nom de l'assureur :</t>
  </si>
  <si>
    <t>Insurer's name :</t>
  </si>
  <si>
    <t>010</t>
  </si>
  <si>
    <t>ACTIF :</t>
  </si>
  <si>
    <t>ASSETS:</t>
  </si>
  <si>
    <t>Revenu d'investissement couru</t>
  </si>
  <si>
    <t>Accrued Investment Income</t>
  </si>
  <si>
    <t>Assets Held for Sale</t>
  </si>
  <si>
    <t>Actif au titre des flux de trésorerie liés aux frais d'acquisition</t>
  </si>
  <si>
    <t>Asset for Insurance Acquisition Cash Flows</t>
  </si>
  <si>
    <t>Investissements</t>
  </si>
  <si>
    <t>Investments</t>
  </si>
  <si>
    <t>Placements comptabilisés selon la méthode de la mise en équivalence</t>
  </si>
  <si>
    <t>Equity Accounted Investees</t>
  </si>
  <si>
    <t>Instruments financiers dérivés - Actifs</t>
  </si>
  <si>
    <t>Financial Instrument Derivative Assets</t>
  </si>
  <si>
    <t>Immeubles de placement</t>
  </si>
  <si>
    <t>Actif net des fonds distincts</t>
  </si>
  <si>
    <t>Segregated Funds Net Assets</t>
  </si>
  <si>
    <t>199</t>
  </si>
  <si>
    <t>PASSIF :</t>
  </si>
  <si>
    <t>LIABILITIES:</t>
  </si>
  <si>
    <t>Provisions, charges à payer et autres éléments de passif</t>
  </si>
  <si>
    <t>Provisions, Accruals and Other Liabilities</t>
  </si>
  <si>
    <t>Passifs détenus en vue de la vente</t>
  </si>
  <si>
    <t>Passifs d'impôt exigible</t>
  </si>
  <si>
    <t>Charges sur les prêts hypothécaires et autres charges immobilières</t>
  </si>
  <si>
    <t>Encumbrances on Real Estate &amp; Mortgage Loans</t>
  </si>
  <si>
    <t>Instruments financiers dérivés - Passifs</t>
  </si>
  <si>
    <t>Financial Instrument Derivative Liabilities</t>
  </si>
  <si>
    <t xml:space="preserve">Insurance Contract Liabilities </t>
  </si>
  <si>
    <t>Insurance Contract Liabilities – Segregated Funds Net Liabilities</t>
  </si>
  <si>
    <t>Total des passifs au titre des contrats d'assurance</t>
  </si>
  <si>
    <t xml:space="preserve">Total Insurance Contract Liabilities </t>
  </si>
  <si>
    <t>Reinsurance Contract Held Liabilities – Segregated Funds Net Liabilities</t>
  </si>
  <si>
    <t xml:space="preserve">Total Reinsurance Contract Held Liabilities </t>
  </si>
  <si>
    <t>Trust and Banking Deposits</t>
  </si>
  <si>
    <t>Autres dettes</t>
  </si>
  <si>
    <t>Other Debt</t>
  </si>
  <si>
    <t>Régimes de retraite à prestations définies</t>
  </si>
  <si>
    <t>Employment Benefits (not including amounts in line above)</t>
  </si>
  <si>
    <t>Dettes subordonnées</t>
  </si>
  <si>
    <t>Preferred shares - Debt</t>
  </si>
  <si>
    <t>Passifs d'impôt différé</t>
  </si>
  <si>
    <t>Investment Contract Liabilities</t>
  </si>
  <si>
    <t>Investment Contract Liabilities – Excluding Segregated Funds Net Liabilities</t>
  </si>
  <si>
    <t>Investment Contract Liabilities – Segregated Funds Net Liabilities</t>
  </si>
  <si>
    <t>Total des passifs au titre des contrats d'investissement</t>
  </si>
  <si>
    <t>Total Investment Contract Liabilities</t>
  </si>
  <si>
    <t>Liabilities before Policyholders' Liabilities</t>
  </si>
  <si>
    <t>Intérêt résiduel (sociétés non cotées en bourse)</t>
  </si>
  <si>
    <t>Residual Interest (Non-Stock)</t>
  </si>
  <si>
    <t>Participating Account</t>
  </si>
  <si>
    <t>Non-Participating Account (Non-Stock)</t>
  </si>
  <si>
    <t>Total des obligations envers les titulaires de polices</t>
  </si>
  <si>
    <t>Total Policyholders' Liabilities</t>
  </si>
  <si>
    <t>299</t>
  </si>
  <si>
    <t>TOTAL DU PASSIF</t>
  </si>
  <si>
    <t>TOTAL LIABILITIES</t>
  </si>
  <si>
    <t>Avoir des titulaires de polices</t>
  </si>
  <si>
    <t>Policyholders' Equity</t>
  </si>
  <si>
    <t>310</t>
  </si>
  <si>
    <t>Compte avec participation</t>
  </si>
  <si>
    <t xml:space="preserve">Participating Account </t>
  </si>
  <si>
    <t>320</t>
  </si>
  <si>
    <t xml:space="preserve">Participating Account - Accumulated OCI (Loss)  </t>
  </si>
  <si>
    <t>330</t>
  </si>
  <si>
    <t>Compte sans participation</t>
  </si>
  <si>
    <t>Non-Participating Account</t>
  </si>
  <si>
    <t xml:space="preserve">Non-Participating Account - Accumulated OCI (Loss) </t>
  </si>
  <si>
    <t>Total de l'avoir des titulaires de polices</t>
  </si>
  <si>
    <t>Total Policyholders' Equity</t>
  </si>
  <si>
    <t>Avoir des actionnaires</t>
  </si>
  <si>
    <t xml:space="preserve">Shareholders' Equity </t>
  </si>
  <si>
    <t>Actions ordinaires</t>
  </si>
  <si>
    <t>430</t>
  </si>
  <si>
    <t>Surplus d'apport</t>
  </si>
  <si>
    <t>420</t>
  </si>
  <si>
    <t xml:space="preserve">Other Capital </t>
  </si>
  <si>
    <t>440</t>
  </si>
  <si>
    <t>Risque nucléaire et autres réserves</t>
  </si>
  <si>
    <t>Nuclear and Other Reserves</t>
  </si>
  <si>
    <t>450</t>
  </si>
  <si>
    <t>Total de l'avoir des actionnaires</t>
  </si>
  <si>
    <t>Total Shareholders' Equity</t>
  </si>
  <si>
    <t>610</t>
  </si>
  <si>
    <t>460</t>
  </si>
  <si>
    <t>810</t>
  </si>
  <si>
    <t>820</t>
  </si>
  <si>
    <t>Catégorie de risque</t>
  </si>
  <si>
    <t>Inflation</t>
  </si>
  <si>
    <t>Éléments hors bilan</t>
  </si>
  <si>
    <t>Sociétés affiliées</t>
  </si>
  <si>
    <t>Autre</t>
  </si>
  <si>
    <t xml:space="preserve">Actifs détenus en vue de la vente  </t>
  </si>
  <si>
    <t>Actifs au titre des contrats d'assurance</t>
  </si>
  <si>
    <t>Insurance Contract Assets</t>
  </si>
  <si>
    <t>Reinsurance Contract Held Assets</t>
  </si>
  <si>
    <t>Insurance Contract Liabilities – Excluding Segregated Funds</t>
  </si>
  <si>
    <t>Insurance Contract Liabilities - Segregated Fund Guarantees</t>
  </si>
  <si>
    <t xml:space="preserve">Reinsurance Contract Held Liabilities </t>
  </si>
  <si>
    <t>Reinsurance Contract Held Liabilities – Excluding Segregated Funds</t>
  </si>
  <si>
    <t>Reinsurance Contract Held Liabilities - Segregated Fund Guarantees</t>
  </si>
  <si>
    <t>Policyholders' Liabilities</t>
  </si>
  <si>
    <t>Passifs au titre des contrats d'assurance</t>
  </si>
  <si>
    <t>Passifs au titre des contrats d'assurance – excluant les fonds distincts</t>
  </si>
  <si>
    <t>Passifs au titre des contrats d'assurance - Garanties de fonds distincts</t>
  </si>
  <si>
    <t>Passifs au titre des contrats d'assurance – Passifs nets au titre des fonds distincts</t>
  </si>
  <si>
    <t>Dépôts bancaires et dépôts en fiducie</t>
  </si>
  <si>
    <t>Avantages du personnel (autres que les montants susmentionnés)</t>
  </si>
  <si>
    <t>Actions privilégiées - Dettes</t>
  </si>
  <si>
    <t>Passifs au titre des contrats d'investissement</t>
  </si>
  <si>
    <t>Passifs au titre des contrats d'investissement – Passifs nets au titre des fonds distincts</t>
  </si>
  <si>
    <t>Passifs avant les obligations envers les titulaires de polices</t>
  </si>
  <si>
    <t>Obligations envers les titulaires de polices</t>
  </si>
  <si>
    <t>Comptes sans participation (sociétées non cotées en bourse)</t>
  </si>
  <si>
    <t>Autre capital</t>
  </si>
  <si>
    <t>Total des capitaux propres</t>
  </si>
  <si>
    <t>TOTAL DU PASSIF ET DES CAPITAUX PROPRES</t>
  </si>
  <si>
    <t>Head Office Account, Reserves &amp; AOCI</t>
  </si>
  <si>
    <t>Total Head Office Account, Reserves &amp; AOCI</t>
  </si>
  <si>
    <t>TOTAL LIABILITIES, EQUITY, HEAD OFFICE ACCOUNT, RESERVES &amp; AOCI</t>
  </si>
  <si>
    <t>Passifs au titre des contrats d'investissement – excluant les fonds distincts</t>
  </si>
  <si>
    <t>030</t>
  </si>
  <si>
    <t>040</t>
  </si>
  <si>
    <t>050</t>
  </si>
  <si>
    <t>060</t>
  </si>
  <si>
    <t>070</t>
  </si>
  <si>
    <t>150</t>
  </si>
  <si>
    <t>155</t>
  </si>
  <si>
    <t>160</t>
  </si>
  <si>
    <t>169</t>
  </si>
  <si>
    <t>170</t>
  </si>
  <si>
    <t>175</t>
  </si>
  <si>
    <t>180</t>
  </si>
  <si>
    <t>189</t>
  </si>
  <si>
    <t>080</t>
  </si>
  <si>
    <t>090</t>
  </si>
  <si>
    <t>110</t>
  </si>
  <si>
    <t>120</t>
  </si>
  <si>
    <t>130</t>
  </si>
  <si>
    <t>140</t>
  </si>
  <si>
    <t>195</t>
  </si>
  <si>
    <t>359</t>
  </si>
  <si>
    <t>399</t>
  </si>
  <si>
    <t>410</t>
  </si>
  <si>
    <t>499</t>
  </si>
  <si>
    <t>510</t>
  </si>
  <si>
    <t>520</t>
  </si>
  <si>
    <t>530</t>
  </si>
  <si>
    <t>540</t>
  </si>
  <si>
    <t>550</t>
  </si>
  <si>
    <t>560</t>
  </si>
  <si>
    <t>570</t>
  </si>
  <si>
    <t>599</t>
  </si>
  <si>
    <t>620</t>
  </si>
  <si>
    <t>699</t>
  </si>
  <si>
    <t>799</t>
  </si>
  <si>
    <t>830</t>
  </si>
  <si>
    <t>840</t>
  </si>
  <si>
    <t>899</t>
  </si>
  <si>
    <t>999</t>
  </si>
  <si>
    <t>Revenue from PAA Contracts</t>
  </si>
  <si>
    <t>Revenue from GMM Contracts (excluding VFA contracts)</t>
  </si>
  <si>
    <t>Revenue from VFA Contracts</t>
  </si>
  <si>
    <t>Total Insurance Revenue</t>
  </si>
  <si>
    <t>Insurance service expenses</t>
  </si>
  <si>
    <t>Net expenses from reinsurance contracts held</t>
  </si>
  <si>
    <t>INSURANCE SERVICE RESULT</t>
  </si>
  <si>
    <t>Interest revenue on financial assets not measured at FVTPL</t>
  </si>
  <si>
    <t>Net investment income excluding segregated funds</t>
  </si>
  <si>
    <t>Net investment income - segregated funds</t>
  </si>
  <si>
    <t>Provision for Credit Losses</t>
  </si>
  <si>
    <t>Investment Return</t>
  </si>
  <si>
    <t>Net finance income (expenses) from segregated funds</t>
  </si>
  <si>
    <t>Net finance income (expenses) from reinsurance contracts held</t>
  </si>
  <si>
    <t>Movement in investment contract liabilities</t>
  </si>
  <si>
    <t>NET INVESTMENT RESULT</t>
  </si>
  <si>
    <t>Other Income</t>
  </si>
  <si>
    <t>Share of Net Income (Loss) of Equity Accounted Investees</t>
  </si>
  <si>
    <t>General and Operating Expenses</t>
  </si>
  <si>
    <t>OTHER INCOME AND EXPENSES</t>
  </si>
  <si>
    <t>PROFIT (LOSS) BEFORE TAXES</t>
  </si>
  <si>
    <t>Current Taxes</t>
  </si>
  <si>
    <t>Deferred Taxes</t>
  </si>
  <si>
    <t>PROFIT (LOSS) AFTER TAXES</t>
  </si>
  <si>
    <t>Discontinued Operations (net of Income Taxes of $______)</t>
  </si>
  <si>
    <t>Participating Policyholders/Certificateholders</t>
  </si>
  <si>
    <t>Other Fund Account</t>
  </si>
  <si>
    <t>Residual Interest Policyholders</t>
  </si>
  <si>
    <t>Produits tirés des contrats comptabilisés selon la méthode de la répartition des primes (MRP)</t>
  </si>
  <si>
    <t>Produits tirés des contrats ayant recours à la MHV</t>
  </si>
  <si>
    <t xml:space="preserve">Total des produits des activités d'assurance </t>
  </si>
  <si>
    <t xml:space="preserve">Charges afférentes aux activités d'assurance </t>
  </si>
  <si>
    <t>RÉSULTAT DES ACTIVITÉS D'ASSURANCE</t>
  </si>
  <si>
    <t>Revenu d'intérêt sur les actifs financiers qui ne sont pas évalués à la JVRN</t>
  </si>
  <si>
    <t>Résultat d'investissement net, excluant le résultat au titre des fonds distincts</t>
  </si>
  <si>
    <t>Résultat d'investissement net des contrats d’assurance au titre des fonds distincts</t>
  </si>
  <si>
    <t xml:space="preserve">Provisions pour pertes sur créances  </t>
  </si>
  <si>
    <t xml:space="preserve">Rendement d'investissement </t>
  </si>
  <si>
    <t>Autres produits</t>
  </si>
  <si>
    <t>Frais généraux et frais d’exploitation</t>
  </si>
  <si>
    <t>AUTRES PRODUITS ET CHARGES</t>
  </si>
  <si>
    <t>RÉSULTAT NET AVANT IMPÔT</t>
  </si>
  <si>
    <t>Impôt exigible</t>
  </si>
  <si>
    <t>Impôt différé</t>
  </si>
  <si>
    <t>Total - impôt sur les bénéfices</t>
  </si>
  <si>
    <t>RÉSULTAT NET APRÈS IMPÔT</t>
  </si>
  <si>
    <t>Activités abandonnées (nettes de l'impôt sur les bénéfices de _______$ )</t>
  </si>
  <si>
    <t>BÉNÉFICE (PERTE) NET DE L'EXERCICE</t>
  </si>
  <si>
    <t>Titulaires de polices/certificats avec participation</t>
  </si>
  <si>
    <t xml:space="preserve">Comptes liés aux autres fonds  </t>
  </si>
  <si>
    <t>Titulaires de polices avec intérêt résiduel</t>
  </si>
  <si>
    <t>Produits financiers ou charges financières nets afférents aux contrats d'assurance, excluant le résultat au titre des fonds distincts</t>
  </si>
  <si>
    <t>Produits financiers ou charges financières nets des contrats d'assurance au titre des fonds distincts</t>
  </si>
  <si>
    <t>Fluctuation du passif au titre des contrats d'investissement</t>
  </si>
  <si>
    <t>RÉSULTAT D'INVESTISSEMENT NET</t>
  </si>
  <si>
    <t>Net finance income (expenses) from insurance contracts excluding segregated funds</t>
  </si>
  <si>
    <t>020</t>
  </si>
  <si>
    <t>099</t>
  </si>
  <si>
    <t>220</t>
  </si>
  <si>
    <t>230</t>
  </si>
  <si>
    <t>240</t>
  </si>
  <si>
    <t>250</t>
  </si>
  <si>
    <t>315</t>
  </si>
  <si>
    <t>415</t>
  </si>
  <si>
    <t>630</t>
  </si>
  <si>
    <t>640</t>
  </si>
  <si>
    <t>650</t>
  </si>
  <si>
    <t>Part des produits (pertes) nets provenant des placements comptabilisés selon la méthode de la mise en équivalence</t>
  </si>
  <si>
    <t>54</t>
  </si>
  <si>
    <t>58</t>
  </si>
  <si>
    <t>88</t>
  </si>
  <si>
    <t>Produits financiers ou charges financières d'assurance tirées des contrats d'assurance</t>
  </si>
  <si>
    <t>Réévaluations des régimes de retraite à prestations définies</t>
  </si>
  <si>
    <t>Remeasurements of Defined Benefit Pension Plans</t>
  </si>
  <si>
    <t>Insurance Finance Income (Expenses) from Insurance Contracts</t>
  </si>
  <si>
    <t>Insurance Finance Income (Expenses) from Reinsurance Contract Held</t>
  </si>
  <si>
    <t>Total Comprehensive Income for the period</t>
  </si>
  <si>
    <t>Transfers from/to Retained Earnings</t>
  </si>
  <si>
    <t>Balance at End of Current Period</t>
  </si>
  <si>
    <t>Changes in Retained Earnings for Current Period</t>
  </si>
  <si>
    <t>Capital disponible (de la page 20.00 - capital disponible)</t>
  </si>
  <si>
    <t>Autre (Veuillez spécifier)</t>
  </si>
  <si>
    <t>Actif net disponible (de la page 30.00 - Actif net disponible)</t>
  </si>
  <si>
    <t>Couverture non expirée</t>
  </si>
  <si>
    <t>Passif au titre des sinistres survenus</t>
  </si>
  <si>
    <t>Total partiel : risque d'assurance</t>
  </si>
  <si>
    <t>Taux d'intérêt</t>
  </si>
  <si>
    <t>Actions</t>
  </si>
  <si>
    <t>Autres expositions au risque de marché (y compris les actifs au titre du droit d'utilisation)</t>
  </si>
  <si>
    <t>Total partiel : risque de marché</t>
  </si>
  <si>
    <t xml:space="preserve">Défaut de contrepartie pour les actifs au bilan </t>
  </si>
  <si>
    <t>Défaut de contrepartie pour les expositions hors bilan</t>
  </si>
  <si>
    <t>Total partiel : risque de crédit</t>
  </si>
  <si>
    <t>Risque opérationnel</t>
  </si>
  <si>
    <t>Capital (marge) minimal requis (ligne 115 / 1.5)</t>
  </si>
  <si>
    <t>Ratio du TCM (TSAS) (lignes 10 ou 25 en pourcentage de la ligne 130)</t>
  </si>
  <si>
    <t>Capital available (from page 20.00 - capital available)</t>
  </si>
  <si>
    <t>Other (Specify)</t>
  </si>
  <si>
    <t>Net Assets Available (from page 30.00 - net assets available)</t>
  </si>
  <si>
    <t>Unexpired coverage</t>
  </si>
  <si>
    <t>Liability for incurred claims</t>
  </si>
  <si>
    <t>Reinsurance held with unregistered insurers</t>
  </si>
  <si>
    <t>Interest rate</t>
  </si>
  <si>
    <t>Foreign exchange</t>
  </si>
  <si>
    <t>Equity</t>
  </si>
  <si>
    <t>Real estate</t>
  </si>
  <si>
    <t>Other market exposures (including right-of-use assets)</t>
  </si>
  <si>
    <t xml:space="preserve">Counterparty default for balance sheet assets </t>
  </si>
  <si>
    <t>Counterparty default for off-balance sheet exposures</t>
  </si>
  <si>
    <t>Collateral held for unregistered reinsurance and self-insured retention</t>
  </si>
  <si>
    <t xml:space="preserve">Subtotal: Credit risk </t>
  </si>
  <si>
    <t>Operational risk</t>
  </si>
  <si>
    <t>Minimum Capital (Margin) Required (line 115 / 1.5)</t>
  </si>
  <si>
    <t>MCT (BAAT) Ratio (Line 10 (line 25) as a % of line 130)</t>
  </si>
  <si>
    <t>005</t>
  </si>
  <si>
    <t>015</t>
  </si>
  <si>
    <t>025</t>
  </si>
  <si>
    <t>035</t>
  </si>
  <si>
    <t>045</t>
  </si>
  <si>
    <t>055</t>
  </si>
  <si>
    <t>065</t>
  </si>
  <si>
    <t>075</t>
  </si>
  <si>
    <t>085</t>
  </si>
  <si>
    <t>095</t>
  </si>
  <si>
    <t>125</t>
  </si>
  <si>
    <t>135</t>
  </si>
  <si>
    <t xml:space="preserve"> Autre (Veuillez spécifier)</t>
  </si>
  <si>
    <t>105</t>
  </si>
  <si>
    <t>115</t>
  </si>
  <si>
    <t>145</t>
  </si>
  <si>
    <t>24</t>
  </si>
  <si>
    <t>25</t>
  </si>
  <si>
    <t>31</t>
  </si>
  <si>
    <t>34</t>
  </si>
  <si>
    <t>80</t>
  </si>
  <si>
    <t>82</t>
  </si>
  <si>
    <t>84</t>
  </si>
  <si>
    <t>45</t>
  </si>
  <si>
    <t>68</t>
  </si>
  <si>
    <t>51</t>
  </si>
  <si>
    <t>74</t>
  </si>
  <si>
    <t>92</t>
  </si>
  <si>
    <t>94</t>
  </si>
  <si>
    <t>96</t>
  </si>
  <si>
    <t>98</t>
  </si>
  <si>
    <t>1000</t>
  </si>
  <si>
    <t>26</t>
  </si>
  <si>
    <t>27</t>
  </si>
  <si>
    <t>28</t>
  </si>
  <si>
    <t>30</t>
  </si>
  <si>
    <t>32</t>
  </si>
  <si>
    <t>Scénario intégré</t>
  </si>
  <si>
    <t>Risk category</t>
  </si>
  <si>
    <t>Base scenario</t>
  </si>
  <si>
    <t>Total Equity (Total Head Office Account, Reserves &amp; AOCI)
($'000)</t>
  </si>
  <si>
    <t>Autorité des marchés financiers ("AMF")</t>
  </si>
  <si>
    <t>Fonds du siège social</t>
  </si>
  <si>
    <t>ASSUREURS ÉTRANGERS SEULEMENT</t>
  </si>
  <si>
    <t>FOREIGN INSURERS ONLY</t>
  </si>
  <si>
    <t>ASSUREURS PROVINCIAUX/CANADIENS SEULEMENT</t>
  </si>
  <si>
    <t>PROVINCIAL/CANADIAN INSURERS ONLY</t>
  </si>
  <si>
    <t>À la ligne 1000 de l'onglet "10.00" (cellules en jaune), veuillez inscrire le ratio cible interne de capital pour chacune des années projetées du scénario de base.</t>
  </si>
  <si>
    <t>In tab "10.00" line 1000 (yellow cells), fill the internal target capital ratio for each of the projected years of the base scenario.</t>
  </si>
  <si>
    <t>Scénario de base</t>
  </si>
  <si>
    <t>42</t>
  </si>
  <si>
    <t>43</t>
  </si>
  <si>
    <t>47</t>
  </si>
  <si>
    <t>48</t>
  </si>
  <si>
    <t>53</t>
  </si>
  <si>
    <t>55</t>
  </si>
  <si>
    <t>57</t>
  </si>
  <si>
    <t>61</t>
  </si>
  <si>
    <t>65</t>
  </si>
  <si>
    <t>66</t>
  </si>
  <si>
    <t>67</t>
  </si>
  <si>
    <t>72</t>
  </si>
  <si>
    <t>73</t>
  </si>
  <si>
    <t>75</t>
  </si>
  <si>
    <t>76</t>
  </si>
  <si>
    <t>77</t>
  </si>
  <si>
    <t>78</t>
  </si>
  <si>
    <t>81</t>
  </si>
  <si>
    <t>83</t>
  </si>
  <si>
    <t>85</t>
  </si>
  <si>
    <t>86</t>
  </si>
  <si>
    <t>87</t>
  </si>
  <si>
    <t>91</t>
  </si>
  <si>
    <t>93</t>
  </si>
  <si>
    <t>95</t>
  </si>
  <si>
    <t>97</t>
  </si>
  <si>
    <t>101</t>
  </si>
  <si>
    <t>102</t>
  </si>
  <si>
    <t>103</t>
  </si>
  <si>
    <t>104</t>
  </si>
  <si>
    <t>106</t>
  </si>
  <si>
    <t>107</t>
  </si>
  <si>
    <t>108</t>
  </si>
  <si>
    <t>111</t>
  </si>
  <si>
    <t>112</t>
  </si>
  <si>
    <t>113</t>
  </si>
  <si>
    <t>114</t>
  </si>
  <si>
    <t>116</t>
  </si>
  <si>
    <t>117</t>
  </si>
  <si>
    <t>118</t>
  </si>
  <si>
    <t>121</t>
  </si>
  <si>
    <t>122</t>
  </si>
  <si>
    <t>123</t>
  </si>
  <si>
    <t>124</t>
  </si>
  <si>
    <t>126</t>
  </si>
  <si>
    <t>127</t>
  </si>
  <si>
    <t>128</t>
  </si>
  <si>
    <t>131</t>
  </si>
  <si>
    <t>132</t>
  </si>
  <si>
    <t>133</t>
  </si>
  <si>
    <t>134</t>
  </si>
  <si>
    <t>136</t>
  </si>
  <si>
    <t>137</t>
  </si>
  <si>
    <t>138</t>
  </si>
  <si>
    <t>141</t>
  </si>
  <si>
    <t>142</t>
  </si>
  <si>
    <t>143</t>
  </si>
  <si>
    <t>144</t>
  </si>
  <si>
    <t>146</t>
  </si>
  <si>
    <t>147</t>
  </si>
  <si>
    <t>148</t>
  </si>
  <si>
    <t>151</t>
  </si>
  <si>
    <t>152</t>
  </si>
  <si>
    <t>153</t>
  </si>
  <si>
    <t>154</t>
  </si>
  <si>
    <t>156</t>
  </si>
  <si>
    <t>157</t>
  </si>
  <si>
    <t>158</t>
  </si>
  <si>
    <t>161</t>
  </si>
  <si>
    <t>162</t>
  </si>
  <si>
    <t>163</t>
  </si>
  <si>
    <t>164</t>
  </si>
  <si>
    <t>In tab 20.10, describe briefly the scenario by including the main assumptions.</t>
  </si>
  <si>
    <t>In tab 20.10, select the type of scenario.</t>
  </si>
  <si>
    <t>Select the type of scenario :</t>
  </si>
  <si>
    <r>
      <t xml:space="preserve">TOTAL DE L'ACTIF  </t>
    </r>
    <r>
      <rPr>
        <sz val="11"/>
        <rFont val="Arial"/>
        <family val="2"/>
      </rPr>
      <t xml:space="preserve"> </t>
    </r>
  </si>
  <si>
    <r>
      <t xml:space="preserve">Solde à la fin de l'exercice courant </t>
    </r>
    <r>
      <rPr>
        <sz val="11"/>
        <rFont val="Arial"/>
        <family val="2"/>
      </rPr>
      <t xml:space="preserve">  </t>
    </r>
  </si>
  <si>
    <r>
      <t>Subtotal: Insurance risk</t>
    </r>
    <r>
      <rPr>
        <strike/>
        <sz val="11"/>
        <color rgb="FFFF0000"/>
        <rFont val="Arial"/>
        <family val="2"/>
      </rPr>
      <t xml:space="preserve"> </t>
    </r>
  </si>
  <si>
    <r>
      <t>Subtotal: Market risk</t>
    </r>
    <r>
      <rPr>
        <strike/>
        <sz val="11"/>
        <color rgb="FFFF0000"/>
        <rFont val="Arial"/>
        <family val="2"/>
      </rPr>
      <t xml:space="preserve"> </t>
    </r>
  </si>
  <si>
    <r>
      <t>Excess Capital (Net Assets Available) over Minimum Capital (Margin) Required</t>
    </r>
    <r>
      <rPr>
        <sz val="11"/>
        <rFont val="Arial"/>
        <family val="2"/>
      </rPr>
      <t xml:space="preserve"> </t>
    </r>
  </si>
  <si>
    <t>Describe briefly the scenario by including the main assumptions.</t>
  </si>
  <si>
    <t>Scénario</t>
  </si>
  <si>
    <t>Ratio TCM X+1</t>
  </si>
  <si>
    <t>Integrated scenario</t>
  </si>
  <si>
    <t>Market and credit</t>
  </si>
  <si>
    <t>Off-balance-sheet items</t>
  </si>
  <si>
    <t>Related companies</t>
  </si>
  <si>
    <t>Climate-related</t>
  </si>
  <si>
    <t>Technology and cyber</t>
  </si>
  <si>
    <t>Fréquence et sévérité - Événements catastrophiques ou sinistres importants multiples</t>
  </si>
  <si>
    <t>Fréquence et sévérité - Catastrophe ou sinistre important unique</t>
  </si>
  <si>
    <t>Type of scenario</t>
  </si>
  <si>
    <t>Type de scénario</t>
  </si>
  <si>
    <t>Continuité</t>
  </si>
  <si>
    <t>Solvabilité</t>
  </si>
  <si>
    <t>Going concern</t>
  </si>
  <si>
    <t>Solvency</t>
  </si>
  <si>
    <t>Description of the scenario
- Main assumptions</t>
  </si>
  <si>
    <t>Without the impact of corrective management actions</t>
  </si>
  <si>
    <t>Sans l'impact des mesures correctives prises par la direction</t>
  </si>
  <si>
    <t>Transfert du (au) fonds du siège social - Total partiel</t>
  </si>
  <si>
    <t>Transfers from (to) Head Office - Subtotal</t>
  </si>
  <si>
    <t>Claim frequency and severity - Social Inflation</t>
  </si>
  <si>
    <t>Fréquence et sévérité - Inflation sociale</t>
  </si>
  <si>
    <t>Réassurance détenue</t>
  </si>
  <si>
    <t>Reinsurance held</t>
  </si>
  <si>
    <t>Expense</t>
  </si>
  <si>
    <t>Onglets «20.10» à «10.00»</t>
  </si>
  <si>
    <t>Tabs "20.10" to "10.00"</t>
  </si>
  <si>
    <t>Onglet «Scn»</t>
  </si>
  <si>
    <t>Tab "Scn"</t>
  </si>
  <si>
    <t>Rang centile, si disponible</t>
  </si>
  <si>
    <t>Percentile ranking, when available</t>
  </si>
  <si>
    <t>General</t>
  </si>
  <si>
    <t>Général</t>
  </si>
  <si>
    <t>Description du scénario 
- Effets de retombées (incluant les mesures de routine prises par la direction) réflétées dans le scénario</t>
  </si>
  <si>
    <t>Description du scénario 
- Hypothèses principales</t>
  </si>
  <si>
    <t>Presentation of all tested scenarios by risk category</t>
  </si>
  <si>
    <t>Présentation de tous les scénarios testés par catégorie de risque</t>
  </si>
  <si>
    <t>- Cet onglet doit être complété pour tous les scénarios testés de solvabilité et de continuité.</t>
  </si>
  <si>
    <t>- Tous les montants doivent être en milliers de dollars.</t>
  </si>
  <si>
    <t xml:space="preserve">- Le fichier ne doit pas être modifié. Ne pas ajouter, supprimer ou insérer de lignes ou de colonnes dans les feuilles Excel. Au besoin, veuillez contacter l'Autorité à l'adresse suivante : Info-Divulgations@lautorite.qc.ca  </t>
  </si>
  <si>
    <t xml:space="preserve">- Veuillez nommer ce fichier de la façon suivante avant de le transmettre à l'Autorité : «510» et en ajoutant l'extension (.xls ou .xlsx). Ne pas ajouter de texte descriptif. </t>
  </si>
  <si>
    <t>- This tab must be completed for all tested solvency and going concern scenarios.</t>
  </si>
  <si>
    <t>- All amounts must be in thousands of dollars.</t>
  </si>
  <si>
    <t>- The file must not be modified. Do not add, delete or insert rows or columns to the Excel worksheets. If needed, please contact the AMF at the following address : Info-Divulgations@lautorite.qc.ca</t>
  </si>
  <si>
    <t xml:space="preserve">- Name this file as follows before sending it to the AMF: "510" and the extension (.xls ou .xlsx). Do not add any descriptive text. </t>
  </si>
  <si>
    <t>Description of the scenario
- Ripple effects (including management’s routine actions) reflected in the scenario</t>
  </si>
  <si>
    <t>Claim frequency and severity - Single catastrophic event or large claim</t>
  </si>
  <si>
    <t>Claim frequency and severity - Multiple catastrophic events or large claims</t>
  </si>
  <si>
    <t>Claim frequency and severity - Other frequency and severity</t>
  </si>
  <si>
    <t>Fréquence et sévérité - Autres risques de fréquence et sévérité</t>
  </si>
  <si>
    <t>Business volume significantly higher than the base scenario</t>
  </si>
  <si>
    <t>Business volume significantly lower than the base scenario</t>
  </si>
  <si>
    <t>Volume considérablement plus élevé que le scénario de base</t>
  </si>
  <si>
    <t>Volume considérablement moins élevé que le scénario de base</t>
  </si>
  <si>
    <t>Marché et crédit</t>
  </si>
  <si>
    <t>- These tabs refer to the pages of the core financial statement return and the MCT/BAAT return or excerpts of these pages. In addition to the historical data and the base scenario, they must at least be completed for the two solvency scenarios with the greatest impact on the insurer's equity (Head Office Account, Reserves &amp; AOCI) as well as the going concern scenario with the greatest impact on the insurer's MCT (BAAT) ratio. The results must be presented without the impact of corrective management actions, if applicable. The yellow and orange cells of tabs "20.10" and "10.00" must also be completed.</t>
  </si>
  <si>
    <t>Page 20.10 of the core financial statement return</t>
  </si>
  <si>
    <t>Page 20.11 of the core financial statement return</t>
  </si>
  <si>
    <t>Page 20.22 of the core financial statement return</t>
  </si>
  <si>
    <t>Excerpt of page 20.42 of the core financial statement return</t>
  </si>
  <si>
    <t>Excerpt of page 20.45 of the core financial statement return</t>
  </si>
  <si>
    <t>Page 20.54 (column 03) of the core financial statement return</t>
  </si>
  <si>
    <t>Page 10.00 of the MCT/BAAT return</t>
  </si>
  <si>
    <t>Page 20.10 du relevé des états financiers de base</t>
  </si>
  <si>
    <t>Page 20.11 du relevé des états financiers de base</t>
  </si>
  <si>
    <t>Page 20.22 du relevé des états financiers de base</t>
  </si>
  <si>
    <t>Extrait de la page 20.42 du relevé des états financiers de base</t>
  </si>
  <si>
    <t>Extrait de la page 20.45 du relevé des états financiers de base</t>
  </si>
  <si>
    <t>Page 20.54 (colonne 03) du relevé des états financiers de base</t>
  </si>
  <si>
    <t>Page 10.00 du relevé du TCM/TSAS</t>
  </si>
  <si>
    <t>- À l'onglet «10.00», les assureurs hypothécaires doivent compléter seulement les lignes suivantes : ligne 010 (Total - Capital disponible), ligne 050 (Capital requis pour risque d'assurance), ligne 080 (Capital requis au titre du risque de marché), ligne 100 (Capital requis au titre du risque de crédit), ligne 105 (Capital requis au titre du risque opérationnel), ligne 115 (Capital requis à la cible de surveillance), ligne 130 (Capital minimal requis), ligne 140 (Ratio de capital) et ligne 1000 (Ratio cible interne de capital).</t>
  </si>
  <si>
    <t>- For tab "10.00", mortgage insurers should complete those lines only : line 010 (Total capital available), line 050 (Capital required for insurance risk), line 080 (Capital required for market risk), line 100 (Capital required for credit risk), line 105 (Capital required for operational risk), line 115 (Capital required at supervisory target), line 130 (Minimum capital required), line 140 (Capital ratio) and line 1000 (Internal target capital ratio).</t>
  </si>
  <si>
    <t>Ratio de capital (TCM/TSAS/TSAH)
(en %)</t>
  </si>
  <si>
    <t>Capital Ratio (MCT/BAAT/MICAT)
(in %)</t>
  </si>
  <si>
    <t>- Les résultats du scénario de base doivent être présentés dans le présent fichier sans l'impact du plan réaliste de l'assureur visant à ramener le ratio TCM égal ou au-dessus du ratio cible interne de capital, le cas échéant. Les résultats avec et sans l'impact du plan réaliste doivent plutôt être présentés dans le rapport sur l'Examen de la santé financière.</t>
  </si>
  <si>
    <t>- Les résultats des scénarios défavorables doivent être présentés dans ce fichier sans l'impact des mesures correctives prises par la direction. Les résultats avec et sans les effets des mesures correctives doivent plutôt être présentés dans le rapport sur l'Examen de la santé financière.</t>
  </si>
  <si>
    <t>- The results of the base scenario must be presented in the present file without the impact of the insurer's realistic plan aimed at bringing the MCT equal or above the internal target capital ratio, when applicable. The results with and without the impact of the insurer's realistic plan should rather be presented in the Financial Condition Testing report.</t>
  </si>
  <si>
    <t>- The results of the adverse scenarios must be presented in the present file without the impact of corrective management actions. The results with and without the impact of corrective management actions must rather be presented in the Financial Condition Testing report.</t>
  </si>
  <si>
    <t>Autorité des marchés financiers («Autorité»)</t>
  </si>
  <si>
    <t>Government and political</t>
  </si>
  <si>
    <t>Gouvernemental et politique</t>
  </si>
  <si>
    <t>Climatique</t>
  </si>
  <si>
    <t>Technologie et cyberrisque</t>
  </si>
  <si>
    <t>Date de signature de l'opinion
(AAAA-MM-JJ) :</t>
  </si>
  <si>
    <t>Expression of Opinion date
(YYYY-MM-DD) :</t>
  </si>
  <si>
    <t>Réassurance détenue auprès d'assureurs non agréés</t>
  </si>
  <si>
    <t>Change</t>
  </si>
  <si>
    <t>Immobilier</t>
  </si>
  <si>
    <t>Sûretés détenues pour l'exposition de réassurance non agréée et de franchise auto-assurée</t>
  </si>
  <si>
    <t>Réserve pour tremblement de terre et catastrophe nucléaire</t>
  </si>
  <si>
    <t>Earthquake and nuclear catastrophe reserves</t>
  </si>
  <si>
    <t>Actifs au titre des contrats de réassurance détenus</t>
  </si>
  <si>
    <t>Passifs au titre des contrats de réassurance détenus</t>
  </si>
  <si>
    <t>Passifs au titre des contrats de réassurance détenus – excluant les fonds distincts</t>
  </si>
  <si>
    <t>Passifs au titre des contrats de réassurance détenus - Garanties de fonds distincts</t>
  </si>
  <si>
    <t>Passifs au titre des contrats de réassurance détenus – Passifs nets au titre des fonds distincts</t>
  </si>
  <si>
    <t>Total des passifs au titre des contrats de réassurance détenus</t>
  </si>
  <si>
    <t>Compte avec participation - Cumul des AÉRG (perte)</t>
  </si>
  <si>
    <t>Compte sans participation - Cumul des AÉRG (perte)</t>
  </si>
  <si>
    <t>Fonds du siège social, Réserves et CAÉRG</t>
  </si>
  <si>
    <t>Cumul des autres éléments du résultat global (perte)</t>
  </si>
  <si>
    <t>Total : Fonds du siège social, réserves et CAÉRG</t>
  </si>
  <si>
    <t>TOTAL : PASSIF, CAPITAUX PROPRES, FONDS DU SIÈGE SOCIAL, RÉSERVES ET CAÉRG</t>
  </si>
  <si>
    <t>Charges nettes afférentes aux contrats de réassurance détenus</t>
  </si>
  <si>
    <t>Produits financiers ou charges financières nets afférents aux contrats de réassurance détenus</t>
  </si>
  <si>
    <t>Produits financiers ou charges financières d'assurance tirées des contrats de réassurance détenus</t>
  </si>
  <si>
    <t>Produits tirés des contrats comptabilisés selon la méthode générale  d'évaluation (MGE) (excluant les contrats ayant recours à la méthode des honoraires variables [MHV])</t>
  </si>
  <si>
    <t>Total des capitaux propres (Total : Fonds du siège social, réserves et CAÉRG) 
(en milliers de dollars)</t>
  </si>
  <si>
    <t>- Ces onglets correspondent aux pages du relevé des états financiers de base et du relevé du TCM/TSAS ou à des extraits de ces pages. En plus des données historiques et du scénario de base, ils doivent au minimum être complétés pour les deux scénarios de solvabilité ayant le plus d’impact sur les capitaux propres (Fonds du siège social, réserves et CAÉRG) ainsi que pour le scénario de continuité ayant le plus d’impact sur le ratio du TCM (TSAS). Les résultats doivent être présentés sans l’impact des mesures correctives prises par la direction, s'il y a lieu. Les cellules en jaune et en orange des onglets «20.10» et «10.00» doivent également être complétées.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</si>
</sst>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General_)"/>
    <numFmt numFmtId="167" formatCode="0.0%"/>
    <numFmt numFmtId="168" formatCode="_-* #,##0.00_-;\-* #,##0.00_-;_-* &quot;-&quot;??_-;_-@_-"/>
    <numFmt numFmtId="169" formatCode="_-&quot;$&quot;* #,##0.00_-;\-&quot;$&quot;* #,##0.00_-;_-&quot;$&quot;* &quot;-&quot;??_-;_-@_-"/>
    <numFmt numFmtId="170" formatCode="_-[$€-2]* #,##0.00_-;\-[$€-2]* #,##0.00_-;_-[$€-2]* &quot;-&quot;??_-"/>
    <numFmt numFmtId="171" formatCode="_ * #,##0_)\ _$_ ;_ * \(#,##0\)\ _$_ ;_ * &quot;-&quot;??_)\ _$_ ;_ @_ "/>
    <numFmt numFmtId="172" formatCode="[$-F800]dddd\,\ mmmm\ dd\,\ yyyy"/>
  </numFmts>
  <fonts count="49">
    <font>
      <sz val="11"/>
      <color theme="1"/>
      <name val="Calibri"/>
      <family val="2"/>
      <scheme val="minor"/>
    </font>
    <font>
      <sz val="10"/>
      <color theme="1"/>
      <name val="Arial"/>
      <family val="2"/>
    </font>
    <font>
      <sz val="11"/>
      <color theme="1"/>
      <name val="Arial"/>
      <family val="2"/>
    </font>
    <font>
      <sz val="10"/>
      <name val="Times New Roman"/>
      <family val="1"/>
    </font>
    <font>
      <sz val="12"/>
      <name val="Arial"/>
      <family val="2"/>
    </font>
    <font>
      <sz val="10"/>
      <name val="Arial"/>
      <family val="2"/>
    </font>
    <font>
      <sz val="10"/>
      <name val="MS Sans Serif"/>
      <family val="2"/>
    </font>
    <font>
      <sz val="8"/>
      <name val="Arial"/>
      <family val="2"/>
    </font>
    <font>
      <b/>
      <sz val="11"/>
      <color theme="1"/>
      <name val="Calibri"/>
      <family val="2"/>
      <scheme val="minor"/>
    </font>
    <font>
      <sz val="11"/>
      <color indexed="8"/>
      <name val="Calibri"/>
      <family val="2"/>
    </font>
    <font>
      <sz val="11"/>
      <color indexed="9"/>
      <name val="Calibri"/>
      <family val="2"/>
    </font>
    <font>
      <sz val="8"/>
      <name val="Garamond"/>
      <family val="1"/>
    </font>
    <font>
      <sz val="12"/>
      <name val="Frutiger 45 Light"/>
      <family val="2"/>
    </font>
    <font>
      <sz val="11"/>
      <color indexed="10"/>
      <name val="Calibri"/>
      <family val="2"/>
    </font>
    <font>
      <sz val="11"/>
      <color indexed="20"/>
      <name val="Calibri"/>
      <family val="2"/>
    </font>
    <font>
      <b/>
      <sz val="11"/>
      <color indexed="52"/>
      <name val="Calibri"/>
      <family val="2"/>
    </font>
    <font>
      <i/>
      <sz val="12"/>
      <name val="Frutiger 45 Light"/>
      <family val="2"/>
    </font>
    <font>
      <sz val="11"/>
      <color indexed="52"/>
      <name val="Calibri"/>
      <family val="2"/>
    </font>
    <font>
      <b/>
      <sz val="11"/>
      <color indexed="9"/>
      <name val="Calibri"/>
      <family val="2"/>
    </font>
    <font>
      <sz val="12"/>
      <name val="SWISS"/>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4"/>
      <name val="Frutiger 87ExtraBlackCn"/>
      <family val="2"/>
    </font>
    <font>
      <sz val="11"/>
      <color indexed="60"/>
      <name val="Calibri"/>
      <family val="2"/>
    </font>
    <font>
      <b/>
      <i/>
      <sz val="12"/>
      <name val="Frutiger 45 Light"/>
      <family val="2"/>
    </font>
    <font>
      <b/>
      <sz val="11"/>
      <color indexed="63"/>
      <name val="Calibri"/>
      <family val="2"/>
    </font>
    <font>
      <sz val="12"/>
      <name val="Helv"/>
      <family val="2"/>
    </font>
    <font>
      <b/>
      <sz val="12"/>
      <name val="Frutiger 45 Light"/>
      <family val="2"/>
    </font>
    <font>
      <b/>
      <sz val="18"/>
      <color indexed="56"/>
      <name val="Cambria"/>
      <family val="2"/>
    </font>
    <font>
      <b/>
      <sz val="11"/>
      <color indexed="8"/>
      <name val="Calibri"/>
      <family val="2"/>
    </font>
    <font>
      <sz val="10"/>
      <name val="Frutiger"/>
      <family val="2"/>
    </font>
    <font>
      <b/>
      <sz val="12"/>
      <name val="Arial"/>
      <family val="2"/>
    </font>
    <font>
      <b/>
      <sz val="11"/>
      <color theme="1"/>
      <name val="Arial"/>
      <family val="2"/>
    </font>
    <font>
      <sz val="11"/>
      <name val="Arial"/>
      <family val="2"/>
    </font>
    <font>
      <b/>
      <sz val="11"/>
      <color rgb="FF000000"/>
      <name val="Arial"/>
      <family val="2"/>
    </font>
    <font>
      <sz val="11"/>
      <color rgb="FF000000"/>
      <name val="Arial"/>
      <family val="2"/>
    </font>
    <font>
      <b/>
      <sz val="11"/>
      <name val="Arial"/>
      <family val="2"/>
    </font>
    <font>
      <strike/>
      <sz val="11"/>
      <name val="Arial"/>
      <family val="2"/>
    </font>
    <font>
      <b/>
      <sz val="11"/>
      <color rgb="FFFF0000"/>
      <name val="Arial"/>
      <family val="2"/>
    </font>
    <font>
      <strike/>
      <sz val="11"/>
      <color rgb="FFFF0000"/>
      <name val="Arial"/>
      <family val="2"/>
    </font>
    <font>
      <sz val="8"/>
      <color theme="1"/>
      <name val="Arial"/>
      <family val="2"/>
    </font>
    <font>
      <u/>
      <sz val="11"/>
      <color theme="1"/>
      <name val="Arial"/>
      <family val="2"/>
    </font>
    <font>
      <sz val="11"/>
      <color rgb="FFFF0000"/>
      <name val="Arial"/>
      <family val="2"/>
    </font>
    <font>
      <sz val="11"/>
      <color theme="1"/>
      <name val="Calibri"/>
      <family val="2"/>
      <scheme val="minor"/>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theme="0" tint="-0.3499252296517838"/>
        <bgColor indexed="64"/>
      </patternFill>
    </fill>
    <fill>
      <patternFill patternType="solid">
        <fgColor theme="0" tint="-0.1498764000366222"/>
        <bgColor indexed="64"/>
      </patternFill>
    </fill>
    <fill>
      <patternFill patternType="solid">
        <fgColor rgb="FFFFC000"/>
        <bgColor indexed="64"/>
      </patternFill>
    </fill>
    <fill>
      <patternFill patternType="solid">
        <fgColor theme="0" tint="-0.34998626667073579"/>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auto="1"/>
      </left>
      <right style="medium">
        <color auto="1"/>
      </right>
      <top/>
      <bottom style="medium">
        <color auto="1"/>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style="medium">
        <color auto="1"/>
      </left>
      <right/>
      <top style="medium">
        <color auto="1"/>
      </top>
      <bottom style="thin">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top style="dotted">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dotted">
        <color auto="1"/>
      </top>
      <bottom style="dotted">
        <color auto="1"/>
      </bottom>
      <diagonal/>
    </border>
    <border>
      <left style="thin">
        <color auto="1"/>
      </left>
      <right/>
      <top/>
      <bottom style="dotted">
        <color auto="1"/>
      </bottom>
      <diagonal/>
    </border>
    <border>
      <left style="thin">
        <color auto="1"/>
      </left>
      <right/>
      <top style="dotted">
        <color auto="1"/>
      </top>
      <bottom/>
      <diagonal/>
    </border>
    <border>
      <left/>
      <right style="thin">
        <color auto="1"/>
      </right>
      <top style="dotted">
        <color auto="1"/>
      </top>
      <bottom/>
      <diagonal/>
    </border>
    <border>
      <left style="medium">
        <color auto="1"/>
      </left>
      <right/>
      <top/>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dotted">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right style="thin">
        <color auto="1"/>
      </right>
      <top/>
      <bottom style="dotted">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5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48" fillId="0" borderId="0" applyFont="0" applyFill="0" applyBorder="0" applyAlignment="0" applyProtection="0"/>
    <xf numFmtId="166" fontId="4" fillId="0" borderId="0"/>
    <xf numFmtId="0" fontId="3" fillId="0" borderId="0"/>
    <xf numFmtId="0" fontId="5" fillId="0" borderId="0"/>
    <xf numFmtId="166" fontId="4" fillId="0" borderId="0"/>
    <xf numFmtId="0" fontId="3" fillId="0" borderId="0"/>
    <xf numFmtId="0" fontId="3" fillId="0" borderId="0"/>
    <xf numFmtId="9" fontId="6" fillId="0" borderId="0" applyFont="0" applyFill="0" applyBorder="0" applyAlignment="0" applyProtection="0"/>
    <xf numFmtId="0" fontId="6" fillId="0" borderId="0"/>
    <xf numFmtId="0" fontId="7" fillId="0" borderId="0" applyNumberFormat="0" applyFont="0" applyFill="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9" fontId="48"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1">
      <alignment horizontal="center"/>
    </xf>
    <xf numFmtId="0" fontId="12" fillId="0" borderId="2">
      <alignment horizontal="left" wrapText="1" indent="2"/>
    </xf>
    <xf numFmtId="0" fontId="13" fillId="0" borderId="0" applyNumberFormat="0" applyFill="0" applyBorder="0" applyAlignment="0" applyProtection="0"/>
    <xf numFmtId="0" fontId="14" fillId="3" borderId="0" applyNumberFormat="0" applyBorder="0" applyAlignment="0" applyProtection="0"/>
    <xf numFmtId="0" fontId="15" fillId="20" borderId="3" applyNumberFormat="0" applyAlignment="0" applyProtection="0"/>
    <xf numFmtId="0" fontId="15" fillId="20" borderId="3" applyNumberFormat="0" applyAlignment="0" applyProtection="0"/>
    <xf numFmtId="0" fontId="16" fillId="0" borderId="0">
      <alignment wrapText="1"/>
    </xf>
    <xf numFmtId="0" fontId="17" fillId="0" borderId="4" applyNumberFormat="0" applyFill="0" applyAlignment="0" applyProtection="0"/>
    <xf numFmtId="0" fontId="18" fillId="21" borderId="5" applyNumberFormat="0" applyAlignment="0" applyProtection="0"/>
    <xf numFmtId="168" fontId="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 fillId="0" borderId="0" applyFont="0" applyFill="0" applyBorder="0" applyAlignment="0" applyProtection="0"/>
    <xf numFmtId="0" fontId="19" fillId="22" borderId="6" applyNumberFormat="0" applyFont="0" applyAlignment="0" applyProtection="0"/>
    <xf numFmtId="169" fontId="5" fillId="0" borderId="0" applyFont="0" applyFill="0" applyBorder="0" applyAlignment="0" applyProtection="0"/>
    <xf numFmtId="0" fontId="20" fillId="7" borderId="3" applyNumberFormat="0" applyAlignment="0" applyProtection="0"/>
    <xf numFmtId="170" fontId="5"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protection locked="0"/>
    </xf>
    <xf numFmtId="0" fontId="20" fillId="7" borderId="3" applyNumberFormat="0" applyAlignment="0" applyProtection="0"/>
    <xf numFmtId="0" fontId="14" fillId="3" borderId="0" applyNumberFormat="0" applyBorder="0" applyAlignment="0" applyProtection="0"/>
    <xf numFmtId="0" fontId="17" fillId="0" borderId="4" applyNumberFormat="0" applyFill="0" applyAlignment="0" applyProtection="0"/>
    <xf numFmtId="0" fontId="27" fillId="0" borderId="0"/>
    <xf numFmtId="0" fontId="28" fillId="23" borderId="0" applyNumberFormat="0" applyBorder="0" applyAlignment="0" applyProtection="0"/>
    <xf numFmtId="0" fontId="28" fillId="23" borderId="0" applyNumberFormat="0" applyBorder="0" applyAlignment="0" applyProtection="0"/>
    <xf numFmtId="0" fontId="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xf numFmtId="0" fontId="48" fillId="0" borderId="0"/>
    <xf numFmtId="0" fontId="48" fillId="0" borderId="0"/>
    <xf numFmtId="0" fontId="48" fillId="0" borderId="0"/>
    <xf numFmtId="0" fontId="6" fillId="0" borderId="0"/>
    <xf numFmtId="0" fontId="6" fillId="0" borderId="0"/>
    <xf numFmtId="0" fontId="6" fillId="0" borderId="0"/>
    <xf numFmtId="0" fontId="2" fillId="0" borderId="0"/>
    <xf numFmtId="0" fontId="6" fillId="0" borderId="0"/>
    <xf numFmtId="0" fontId="6"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8" fillId="0" borderId="0"/>
    <xf numFmtId="0" fontId="2" fillId="0" borderId="0"/>
    <xf numFmtId="166" fontId="4" fillId="0" borderId="0"/>
    <xf numFmtId="0" fontId="5" fillId="0" borderId="0"/>
    <xf numFmtId="0" fontId="5" fillId="0" borderId="0"/>
    <xf numFmtId="0" fontId="3" fillId="0" borderId="0"/>
    <xf numFmtId="0" fontId="48" fillId="0" borderId="0"/>
    <xf numFmtId="0" fontId="5" fillId="0" borderId="0"/>
    <xf numFmtId="0" fontId="48" fillId="0" borderId="0"/>
    <xf numFmtId="0" fontId="48" fillId="0" borderId="0"/>
    <xf numFmtId="0" fontId="48" fillId="0" borderId="0"/>
    <xf numFmtId="0" fontId="48"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22" borderId="6" applyNumberFormat="0" applyFont="0" applyAlignment="0" applyProtection="0"/>
    <xf numFmtId="0" fontId="29" fillId="0" borderId="10">
      <alignment horizontal="left" wrapText="1" indent="1"/>
    </xf>
    <xf numFmtId="0" fontId="30" fillId="20" borderId="11"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24" borderId="12" applyNumberFormat="0" applyFill="0" applyAlignment="0"/>
    <xf numFmtId="0" fontId="22" fillId="4" borderId="0" applyNumberFormat="0" applyBorder="0" applyAlignment="0" applyProtection="0"/>
    <xf numFmtId="0" fontId="30" fillId="20" borderId="11"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13">
      <alignment vertical="center" wrapText="1"/>
    </xf>
    <xf numFmtId="0" fontId="2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5" fillId="0" borderId="15">
      <alignment horizontal="center"/>
    </xf>
    <xf numFmtId="0" fontId="5" fillId="0" borderId="0" applyNumberFormat="0" applyFont="0" applyBorder="0">
      <alignment horizontal="right"/>
      <protection locked="0"/>
    </xf>
    <xf numFmtId="0" fontId="18" fillId="21" borderId="5" applyNumberFormat="0" applyAlignment="0" applyProtection="0"/>
    <xf numFmtId="0" fontId="13" fillId="0" borderId="0" applyNumberFormat="0" applyFill="0" applyBorder="0" applyAlignment="0" applyProtection="0"/>
    <xf numFmtId="0" fontId="20" fillId="7"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0" fillId="20" borderId="11" applyNumberFormat="0" applyAlignment="0" applyProtection="0"/>
    <xf numFmtId="0" fontId="30" fillId="20" borderId="11" applyNumberFormat="0" applyAlignment="0" applyProtection="0"/>
    <xf numFmtId="0" fontId="19" fillId="22" borderId="6" applyNumberFormat="0" applyFon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0" fillId="7" borderId="3" applyNumberFormat="0" applyAlignment="0" applyProtection="0"/>
    <xf numFmtId="0" fontId="20" fillId="7" borderId="3" applyNumberFormat="0" applyAlignment="0" applyProtection="0"/>
    <xf numFmtId="0" fontId="19" fillId="22" borderId="6" applyNumberFormat="0" applyFont="0" applyAlignment="0" applyProtection="0"/>
    <xf numFmtId="0" fontId="15" fillId="20" borderId="3" applyNumberFormat="0" applyAlignment="0" applyProtection="0"/>
    <xf numFmtId="0" fontId="11" fillId="0" borderId="1">
      <alignment horizontal="center"/>
    </xf>
    <xf numFmtId="0" fontId="30" fillId="20" borderId="11" applyNumberFormat="0" applyAlignment="0" applyProtection="0"/>
    <xf numFmtId="0" fontId="15" fillId="20" borderId="3"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20" borderId="3" applyNumberForma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5" fillId="0" borderId="9" applyNumberFormat="0" applyFill="0" applyAlignment="0" applyProtection="0"/>
    <xf numFmtId="0" fontId="20" fillId="7" borderId="3" applyNumberFormat="0" applyAlignment="0" applyProtection="0"/>
    <xf numFmtId="0" fontId="19" fillId="22" borderId="6" applyNumberFormat="0" applyFont="0" applyAlignment="0" applyProtection="0"/>
    <xf numFmtId="0" fontId="29" fillId="0" borderId="10">
      <alignment horizontal="left" wrapText="1" indent="1"/>
    </xf>
    <xf numFmtId="0" fontId="30" fillId="20" borderId="11" applyNumberFormat="0" applyAlignment="0" applyProtection="0"/>
    <xf numFmtId="0" fontId="8" fillId="24" borderId="12" applyNumberFormat="0" applyFill="0" applyAlignment="0"/>
    <xf numFmtId="0" fontId="30" fillId="20" borderId="11" applyNumberFormat="0" applyAlignment="0" applyProtection="0"/>
    <xf numFmtId="0" fontId="25" fillId="0" borderId="9"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0" fillId="7"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0" fillId="20" borderId="11" applyNumberFormat="0" applyAlignment="0" applyProtection="0"/>
    <xf numFmtId="0" fontId="30" fillId="20" borderId="11" applyNumberFormat="0" applyAlignment="0" applyProtection="0"/>
    <xf numFmtId="0" fontId="19" fillId="22" borderId="6" applyNumberFormat="0" applyFont="0" applyAlignment="0" applyProtection="0"/>
    <xf numFmtId="0" fontId="15" fillId="20" borderId="3" applyNumberFormat="0" applyAlignment="0" applyProtection="0"/>
    <xf numFmtId="0" fontId="19" fillId="22" borderId="6" applyNumberFormat="0" applyFont="0" applyAlignment="0" applyProtection="0"/>
    <xf numFmtId="0" fontId="20" fillId="7" borderId="3" applyNumberFormat="0" applyAlignment="0" applyProtection="0"/>
    <xf numFmtId="0" fontId="20" fillId="7" borderId="3" applyNumberFormat="0" applyAlignment="0" applyProtection="0"/>
    <xf numFmtId="0" fontId="20" fillId="7" borderId="3" applyNumberFormat="0" applyAlignment="0" applyProtection="0"/>
    <xf numFmtId="0" fontId="19" fillId="22" borderId="6" applyNumberFormat="0" applyFont="0" applyAlignment="0" applyProtection="0"/>
    <xf numFmtId="0" fontId="15" fillId="20" borderId="3" applyNumberFormat="0" applyAlignment="0" applyProtection="0"/>
    <xf numFmtId="0" fontId="30" fillId="20" borderId="11" applyNumberFormat="0" applyAlignment="0" applyProtection="0"/>
    <xf numFmtId="0" fontId="15" fillId="20" borderId="3" applyNumberFormat="0" applyAlignment="0" applyProtection="0"/>
    <xf numFmtId="44" fontId="1" fillId="0" borderId="0" applyFon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cellStyleXfs>
  <cellXfs count="796">
    <xf numFmtId="0" fontId="0" fillId="0" borderId="0" xfId="0"/>
    <xf numFmtId="0" fontId="0" fillId="0" borderId="0" xfId="0" quotePrefix="1" applyBorder="1" applyAlignment="1" applyProtection="1">
      <alignment horizontal="center"/>
    </xf>
    <xf numFmtId="0" fontId="2" fillId="0" borderId="0" xfId="0" applyFont="1" applyBorder="1"/>
    <xf numFmtId="0" fontId="2" fillId="0" borderId="0" xfId="0" applyFont="1" applyBorder="1" applyProtection="1"/>
    <xf numFmtId="0" fontId="2" fillId="25" borderId="0" xfId="0" applyFont="1" applyFill="1" applyBorder="1" applyProtection="1"/>
    <xf numFmtId="0" fontId="2" fillId="0" borderId="16" xfId="0" applyFont="1" applyBorder="1" applyProtection="1"/>
    <xf numFmtId="0" fontId="2" fillId="0" borderId="17" xfId="0" applyFont="1" applyBorder="1" applyProtection="1"/>
    <xf numFmtId="0" fontId="2" fillId="26" borderId="15" xfId="0" applyFont="1" applyFill="1" applyBorder="1" applyAlignment="1" applyProtection="1">
      <alignment horizontal="left" vertical="center"/>
    </xf>
    <xf numFmtId="14" fontId="2" fillId="26" borderId="15" xfId="0" applyNumberFormat="1" applyFont="1" applyFill="1" applyBorder="1" applyAlignment="1" applyProtection="1">
      <alignment horizontal="left" vertical="center"/>
    </xf>
    <xf numFmtId="0" fontId="2" fillId="0" borderId="0" xfId="0" applyFont="1" applyFill="1" applyBorder="1"/>
    <xf numFmtId="0" fontId="2" fillId="0" borderId="0" xfId="0" applyFont="1" applyFill="1" applyBorder="1" applyProtection="1"/>
    <xf numFmtId="14" fontId="2" fillId="0" borderId="17" xfId="0" applyNumberFormat="1" applyFont="1" applyFill="1" applyBorder="1" applyAlignment="1" applyProtection="1">
      <alignment horizontal="left" vertical="center"/>
    </xf>
    <xf numFmtId="0" fontId="39" fillId="0" borderId="0" xfId="0" applyFont="1" applyFill="1" applyBorder="1" applyAlignment="1">
      <alignment horizontal="left" vertical="center"/>
    </xf>
    <xf numFmtId="0" fontId="40" fillId="27" borderId="18" xfId="0" applyFont="1" applyFill="1" applyBorder="1" applyAlignment="1">
      <alignment horizontal="left" vertical="center"/>
    </xf>
    <xf numFmtId="171" fontId="40" fillId="27" borderId="19" xfId="6" applyNumberFormat="1" applyFont="1" applyFill="1" applyBorder="1" applyAlignment="1">
      <alignment horizontal="right" vertical="center" wrapText="1" indent="1"/>
    </xf>
    <xf numFmtId="167" fontId="40" fillId="27" borderId="20" xfId="19" applyNumberFormat="1" applyFont="1" applyFill="1" applyBorder="1" applyAlignment="1">
      <alignment horizontal="right" vertical="center" wrapText="1" indent="1"/>
    </xf>
    <xf numFmtId="167" fontId="40" fillId="27" borderId="21" xfId="19" applyNumberFormat="1" applyFont="1" applyFill="1" applyBorder="1" applyAlignment="1">
      <alignment horizontal="right" vertical="center" wrapText="1" indent="1"/>
    </xf>
    <xf numFmtId="0" fontId="40" fillId="27" borderId="18" xfId="0" applyFont="1" applyFill="1" applyBorder="1" applyAlignment="1">
      <alignment horizontal="left" vertical="center" wrapText="1"/>
    </xf>
    <xf numFmtId="0" fontId="40" fillId="0" borderId="22" xfId="0" applyFont="1" applyFill="1" applyBorder="1" applyAlignment="1">
      <alignment horizontal="left" vertical="center"/>
    </xf>
    <xf numFmtId="0" fontId="40" fillId="0" borderId="18" xfId="0" applyFont="1" applyBorder="1" applyAlignment="1">
      <alignment horizontal="left" vertical="center" wrapText="1"/>
    </xf>
    <xf numFmtId="171" fontId="40" fillId="0" borderId="23" xfId="6" applyNumberFormat="1" applyFont="1" applyBorder="1" applyAlignment="1">
      <alignment horizontal="right" vertical="center" wrapText="1" indent="1"/>
    </xf>
    <xf numFmtId="171" fontId="40" fillId="0" borderId="19" xfId="6" applyNumberFormat="1" applyFont="1" applyBorder="1" applyAlignment="1">
      <alignment horizontal="right" vertical="center" wrapText="1" indent="1"/>
    </xf>
    <xf numFmtId="167" fontId="40" fillId="0" borderId="23" xfId="19" applyNumberFormat="1" applyFont="1" applyBorder="1" applyAlignment="1">
      <alignment horizontal="right" vertical="center" wrapText="1" indent="1"/>
    </xf>
    <xf numFmtId="167" fontId="40" fillId="0" borderId="19" xfId="19" applyNumberFormat="1" applyFont="1" applyBorder="1" applyAlignment="1">
      <alignment horizontal="right" vertical="center" wrapText="1" indent="1"/>
    </xf>
    <xf numFmtId="167" fontId="40" fillId="0" borderId="24" xfId="19" applyNumberFormat="1" applyFont="1" applyBorder="1" applyAlignment="1">
      <alignment horizontal="right" vertical="center" wrapText="1" indent="1"/>
    </xf>
    <xf numFmtId="0" fontId="40" fillId="0" borderId="25" xfId="0" applyFont="1" applyFill="1" applyBorder="1" applyAlignment="1">
      <alignment horizontal="left" vertical="center"/>
    </xf>
    <xf numFmtId="0" fontId="40" fillId="0" borderId="26" xfId="0" applyFont="1" applyBorder="1" applyAlignment="1">
      <alignment horizontal="left" vertical="center" wrapText="1"/>
    </xf>
    <xf numFmtId="171" fontId="40" fillId="0" borderId="20" xfId="6" applyNumberFormat="1" applyFont="1" applyBorder="1" applyAlignment="1">
      <alignment horizontal="right" vertical="center" wrapText="1" indent="1"/>
    </xf>
    <xf numFmtId="167" fontId="40" fillId="0" borderId="20" xfId="19" applyNumberFormat="1" applyFont="1" applyBorder="1" applyAlignment="1">
      <alignment horizontal="right" vertical="center" wrapText="1" indent="1"/>
    </xf>
    <xf numFmtId="167" fontId="40" fillId="0" borderId="21" xfId="19" applyNumberFormat="1" applyFont="1" applyBorder="1" applyAlignment="1">
      <alignment horizontal="right" vertical="center" wrapText="1" indent="1"/>
    </xf>
    <xf numFmtId="0" fontId="40" fillId="0" borderId="27" xfId="0" applyFont="1" applyFill="1" applyBorder="1" applyAlignment="1">
      <alignment horizontal="left" vertical="center"/>
    </xf>
    <xf numFmtId="0" fontId="40" fillId="0" borderId="28" xfId="0" applyFont="1" applyBorder="1" applyAlignment="1">
      <alignment horizontal="left" vertical="center" wrapText="1"/>
    </xf>
    <xf numFmtId="171" fontId="40" fillId="0" borderId="29" xfId="6" applyNumberFormat="1" applyFont="1" applyBorder="1" applyAlignment="1">
      <alignment horizontal="right" vertical="center" wrapText="1" indent="1"/>
    </xf>
    <xf numFmtId="171" fontId="40" fillId="0" borderId="30" xfId="6" applyNumberFormat="1" applyFont="1" applyBorder="1" applyAlignment="1">
      <alignment horizontal="right" vertical="center" wrapText="1" indent="1"/>
    </xf>
    <xf numFmtId="167" fontId="40" fillId="0" borderId="29" xfId="19" applyNumberFormat="1" applyFont="1" applyBorder="1" applyAlignment="1">
      <alignment horizontal="right" vertical="center" wrapText="1" indent="1"/>
    </xf>
    <xf numFmtId="167" fontId="40" fillId="0" borderId="30" xfId="19" applyNumberFormat="1" applyFont="1" applyBorder="1" applyAlignment="1">
      <alignment horizontal="right" vertical="center" wrapText="1" indent="1"/>
    </xf>
    <xf numFmtId="167" fontId="40" fillId="0" borderId="31" xfId="19" applyNumberFormat="1" applyFont="1" applyBorder="1" applyAlignment="1">
      <alignment horizontal="right" vertical="center" wrapText="1" indent="1"/>
    </xf>
    <xf numFmtId="0" fontId="40" fillId="0" borderId="0" xfId="0" applyFont="1" applyFill="1" applyBorder="1" applyAlignment="1">
      <alignment horizontal="left" vertical="center"/>
    </xf>
    <xf numFmtId="0" fontId="38" fillId="0" borderId="0" xfId="0" applyFont="1" applyBorder="1" applyAlignment="1" applyProtection="1">
      <alignment horizontal="center"/>
    </xf>
    <xf numFmtId="0" fontId="41" fillId="0" borderId="0" xfId="17" applyFont="1" applyBorder="1" applyAlignment="1" applyProtection="1"/>
    <xf numFmtId="0" fontId="41" fillId="0" borderId="32" xfId="17" applyFont="1" applyBorder="1" applyAlignment="1" applyProtection="1"/>
    <xf numFmtId="0" fontId="38" fillId="0" borderId="0" xfId="8" applyFont="1" applyBorder="1" applyProtection="1"/>
    <xf numFmtId="0" fontId="38" fillId="0" borderId="0" xfId="0" applyFont="1" applyFill="1" applyBorder="1" applyAlignment="1" applyProtection="1">
      <alignment horizontal="center"/>
    </xf>
    <xf numFmtId="0" fontId="38" fillId="0" borderId="0" xfId="119" applyFont="1" applyBorder="1" applyProtection="1"/>
    <xf numFmtId="0" fontId="2" fillId="0" borderId="0" xfId="0" applyFont="1" applyFill="1" applyBorder="1" applyAlignment="1" applyProtection="1">
      <alignment horizontal="left"/>
    </xf>
    <xf numFmtId="0" fontId="38" fillId="0" borderId="2" xfId="0" applyFont="1" applyFill="1" applyBorder="1" applyProtection="1"/>
    <xf numFmtId="0" fontId="41" fillId="0" borderId="33" xfId="0" applyFont="1" applyBorder="1" applyAlignment="1" applyProtection="1">
      <alignment horizontal="center"/>
    </xf>
    <xf numFmtId="3" fontId="38" fillId="0" borderId="34" xfId="6" quotePrefix="1" applyNumberFormat="1" applyFont="1" applyBorder="1" applyAlignment="1" applyProtection="1">
      <alignment horizontal="center"/>
    </xf>
    <xf numFmtId="0" fontId="38" fillId="0" borderId="0" xfId="8" applyFont="1" applyFill="1" applyBorder="1" applyProtection="1"/>
    <xf numFmtId="0" fontId="38" fillId="0" borderId="0" xfId="0" applyFont="1" applyFill="1" applyBorder="1" applyAlignment="1" applyProtection="1"/>
    <xf numFmtId="49" fontId="38" fillId="0" borderId="0" xfId="8" applyNumberFormat="1" applyFont="1" applyFill="1" applyBorder="1" applyAlignment="1" applyProtection="1"/>
    <xf numFmtId="0" fontId="38" fillId="0" borderId="0" xfId="0" applyFont="1" applyFill="1" applyBorder="1" applyAlignment="1" applyProtection="1">
      <alignment wrapText="1"/>
    </xf>
    <xf numFmtId="0" fontId="38" fillId="0" borderId="0" xfId="0" applyFont="1" applyFill="1" applyBorder="1" applyAlignment="1" applyProtection="1">
      <alignment horizontal="center" wrapText="1"/>
    </xf>
    <xf numFmtId="0" fontId="38" fillId="0" borderId="0" xfId="0" applyNumberFormat="1" applyFont="1" applyFill="1" applyBorder="1" applyProtection="1"/>
    <xf numFmtId="0" fontId="41" fillId="0" borderId="0" xfId="8" applyNumberFormat="1" applyFont="1" applyFill="1" applyBorder="1" applyAlignment="1" applyProtection="1">
      <alignment horizontal="center"/>
    </xf>
    <xf numFmtId="49" fontId="38" fillId="0" borderId="0" xfId="0" applyNumberFormat="1" applyFont="1" applyFill="1" applyBorder="1" applyProtection="1"/>
    <xf numFmtId="0" fontId="38" fillId="0" borderId="2" xfId="0" applyNumberFormat="1" applyFont="1" applyFill="1" applyBorder="1" applyProtection="1"/>
    <xf numFmtId="3" fontId="38" fillId="0" borderId="35" xfId="0" applyNumberFormat="1" applyFont="1" applyFill="1" applyBorder="1" applyProtection="1"/>
    <xf numFmtId="3" fontId="38" fillId="0" borderId="32" xfId="0" applyNumberFormat="1" applyFont="1" applyFill="1" applyBorder="1" applyProtection="1"/>
    <xf numFmtId="49" fontId="38" fillId="0" borderId="33" xfId="0" applyNumberFormat="1" applyFont="1" applyFill="1" applyBorder="1" applyProtection="1"/>
    <xf numFmtId="171" fontId="38" fillId="0" borderId="35" xfId="6" applyNumberFormat="1" applyFont="1" applyFill="1" applyBorder="1" applyProtection="1"/>
    <xf numFmtId="171" fontId="38" fillId="27" borderId="32" xfId="6" applyNumberFormat="1" applyFont="1" applyFill="1" applyBorder="1" applyProtection="1"/>
    <xf numFmtId="49" fontId="38" fillId="0" borderId="0" xfId="0" applyNumberFormat="1" applyFont="1" applyFill="1" applyBorder="1" applyAlignment="1" applyProtection="1"/>
    <xf numFmtId="49" fontId="38" fillId="0" borderId="36" xfId="0" applyNumberFormat="1" applyFont="1" applyFill="1" applyBorder="1" applyProtection="1"/>
    <xf numFmtId="0" fontId="41" fillId="0" borderId="0" xfId="0" applyFont="1" applyFill="1" applyBorder="1" applyAlignment="1" applyProtection="1"/>
    <xf numFmtId="0" fontId="2" fillId="0" borderId="0" xfId="119" applyFont="1" applyBorder="1" applyProtection="1"/>
    <xf numFmtId="0" fontId="41" fillId="0" borderId="0" xfId="0" applyFont="1" applyFill="1" applyBorder="1" applyAlignment="1" applyProtection="1">
      <alignment horizontal="center"/>
    </xf>
    <xf numFmtId="0" fontId="43" fillId="0" borderId="0" xfId="0" applyFont="1" applyFill="1" applyBorder="1" applyAlignment="1" applyProtection="1"/>
    <xf numFmtId="0" fontId="38" fillId="0" borderId="0" xfId="0" applyFont="1" applyFill="1" applyBorder="1" applyAlignment="1" applyProtection="1">
      <alignment horizontal="centerContinuous"/>
    </xf>
    <xf numFmtId="3" fontId="38" fillId="0" borderId="34" xfId="0" applyNumberFormat="1" applyFont="1" applyFill="1" applyBorder="1" applyProtection="1"/>
    <xf numFmtId="0" fontId="38" fillId="0" borderId="33" xfId="0" applyFont="1" applyFill="1" applyBorder="1" applyProtection="1"/>
    <xf numFmtId="0" fontId="41" fillId="0" borderId="0" xfId="0" applyFont="1" applyFill="1" applyBorder="1" applyProtection="1"/>
    <xf numFmtId="0" fontId="41" fillId="0" borderId="0" xfId="8" applyFont="1" applyFill="1" applyBorder="1" applyProtection="1"/>
    <xf numFmtId="0" fontId="38" fillId="0" borderId="0" xfId="8" applyFont="1" applyFill="1" applyBorder="1" applyAlignment="1" applyProtection="1">
      <alignment horizontal="center"/>
    </xf>
    <xf numFmtId="166" fontId="38" fillId="0" borderId="0" xfId="10" applyFont="1" applyFill="1" applyBorder="1" applyProtection="1"/>
    <xf numFmtId="166" fontId="4" fillId="0" borderId="0" xfId="10" applyFont="1" applyFill="1" applyBorder="1" applyProtection="1"/>
    <xf numFmtId="166" fontId="4" fillId="0" borderId="0" xfId="10" applyFont="1" applyFill="1" applyBorder="1" applyAlignment="1" applyProtection="1">
      <alignment horizontal="center"/>
    </xf>
    <xf numFmtId="166" fontId="4" fillId="0" borderId="0" xfId="10" applyFont="1" applyBorder="1" applyProtection="1"/>
    <xf numFmtId="166" fontId="43" fillId="0" borderId="0" xfId="10" applyFont="1" applyFill="1" applyBorder="1" applyProtection="1"/>
    <xf numFmtId="166" fontId="38" fillId="0" borderId="2" xfId="10" applyFont="1" applyFill="1" applyBorder="1" applyAlignment="1" applyProtection="1">
      <alignment horizontal="center"/>
    </xf>
    <xf numFmtId="166" fontId="38" fillId="0" borderId="0" xfId="10" applyFont="1" applyFill="1" applyBorder="1" applyAlignment="1" applyProtection="1">
      <alignment horizontal="center"/>
    </xf>
    <xf numFmtId="166" fontId="41" fillId="0" borderId="33" xfId="10" applyFont="1" applyFill="1" applyBorder="1" applyProtection="1"/>
    <xf numFmtId="166" fontId="41" fillId="0" borderId="34" xfId="10" applyFont="1" applyFill="1" applyBorder="1" applyAlignment="1" applyProtection="1">
      <alignment horizontal="center"/>
    </xf>
    <xf numFmtId="3" fontId="41" fillId="0" borderId="34" xfId="10" quotePrefix="1" applyNumberFormat="1" applyFont="1" applyFill="1" applyBorder="1" applyAlignment="1" applyProtection="1">
      <alignment horizontal="center"/>
    </xf>
    <xf numFmtId="166" fontId="36" fillId="0" borderId="33" xfId="10" applyFont="1" applyFill="1" applyBorder="1" applyProtection="1"/>
    <xf numFmtId="166" fontId="36" fillId="0" borderId="0" xfId="10" applyFont="1" applyFill="1" applyBorder="1" applyProtection="1"/>
    <xf numFmtId="166" fontId="41" fillId="0" borderId="0" xfId="10" applyFont="1" applyFill="1" applyBorder="1" applyProtection="1"/>
    <xf numFmtId="166" fontId="41" fillId="0" borderId="0" xfId="10" applyFont="1" applyFill="1" applyBorder="1" applyAlignment="1" applyProtection="1">
      <alignment horizontal="center"/>
    </xf>
    <xf numFmtId="171" fontId="38" fillId="0" borderId="36" xfId="6" applyNumberFormat="1" applyFont="1" applyFill="1" applyBorder="1" applyProtection="1"/>
    <xf numFmtId="166" fontId="38" fillId="0" borderId="37" xfId="10" applyFont="1" applyFill="1" applyBorder="1" applyProtection="1"/>
    <xf numFmtId="166" fontId="38" fillId="0" borderId="0" xfId="10" quotePrefix="1" applyFont="1" applyFill="1" applyBorder="1" applyAlignment="1" applyProtection="1">
      <alignment horizontal="center"/>
    </xf>
    <xf numFmtId="166" fontId="38" fillId="0" borderId="37" xfId="10" quotePrefix="1" applyFont="1" applyFill="1" applyBorder="1" applyProtection="1"/>
    <xf numFmtId="166" fontId="38" fillId="0" borderId="38" xfId="10" applyFont="1" applyFill="1" applyBorder="1" applyProtection="1"/>
    <xf numFmtId="166" fontId="38" fillId="0" borderId="39" xfId="10" applyFont="1" applyFill="1" applyBorder="1" applyProtection="1"/>
    <xf numFmtId="166" fontId="41" fillId="0" borderId="40" xfId="10" applyFont="1" applyFill="1" applyBorder="1" applyProtection="1"/>
    <xf numFmtId="166" fontId="38" fillId="0" borderId="40" xfId="10" applyFont="1" applyFill="1" applyBorder="1" applyProtection="1"/>
    <xf numFmtId="166" fontId="4" fillId="0" borderId="0" xfId="10" applyFont="1" applyBorder="1" applyAlignment="1" applyProtection="1">
      <alignment horizontal="center"/>
    </xf>
    <xf numFmtId="0" fontId="38" fillId="0" borderId="0" xfId="11" applyFont="1" applyBorder="1" applyProtection="1"/>
    <xf numFmtId="166" fontId="38" fillId="0" borderId="2" xfId="10" applyFont="1" applyFill="1" applyBorder="1" applyProtection="1"/>
    <xf numFmtId="10" fontId="41" fillId="0" borderId="0" xfId="18" applyNumberFormat="1" applyFont="1" applyBorder="1" applyProtection="1"/>
    <xf numFmtId="0" fontId="2" fillId="0" borderId="0" xfId="17" applyFont="1" applyBorder="1" applyProtection="1"/>
    <xf numFmtId="10" fontId="41" fillId="0" borderId="0" xfId="160" applyNumberFormat="1" applyFont="1" applyBorder="1" applyProtection="1"/>
    <xf numFmtId="0" fontId="2" fillId="0" borderId="0" xfId="135" applyFont="1" applyBorder="1" applyProtection="1"/>
    <xf numFmtId="0" fontId="38" fillId="0" borderId="0" xfId="14" applyFont="1" applyFill="1" applyBorder="1" applyAlignment="1" applyProtection="1">
      <alignment horizontal="left"/>
    </xf>
    <xf numFmtId="0" fontId="38" fillId="0" borderId="0" xfId="14" applyFont="1" applyFill="1" applyBorder="1" applyProtection="1"/>
    <xf numFmtId="0" fontId="2" fillId="0" borderId="41" xfId="0" applyFont="1" applyBorder="1" applyAlignment="1" applyProtection="1">
      <alignment horizontal="center"/>
      <protection hidden="1"/>
    </xf>
    <xf numFmtId="0" fontId="2" fillId="0" borderId="0" xfId="0" applyFont="1" applyBorder="1" applyProtection="1">
      <protection hidden="1"/>
    </xf>
    <xf numFmtId="0" fontId="2" fillId="0" borderId="42" xfId="0" applyFont="1" applyBorder="1" applyAlignment="1" applyProtection="1">
      <alignment horizontal="center" wrapText="1"/>
      <protection locked="0" hidden="1"/>
    </xf>
    <xf numFmtId="0" fontId="2" fillId="0" borderId="43" xfId="0" applyFont="1" applyBorder="1" applyAlignment="1" applyProtection="1">
      <alignment horizontal="center" wrapText="1"/>
      <protection locked="0" hidden="1"/>
    </xf>
    <xf numFmtId="3" fontId="7" fillId="0" borderId="19" xfId="6" quotePrefix="1" applyNumberFormat="1" applyFont="1" applyFill="1" applyBorder="1" applyAlignment="1" applyProtection="1">
      <alignment horizontal="center"/>
    </xf>
    <xf numFmtId="0" fontId="41" fillId="28" borderId="44" xfId="0" applyFont="1" applyFill="1" applyBorder="1" applyAlignment="1" applyProtection="1">
      <alignment horizontal="center"/>
      <protection hidden="1"/>
    </xf>
    <xf numFmtId="0" fontId="41" fillId="28" borderId="44" xfId="0" applyFont="1" applyFill="1" applyBorder="1" applyAlignment="1" applyProtection="1">
      <alignment horizontal="center" wrapText="1"/>
      <protection hidden="1"/>
    </xf>
    <xf numFmtId="0" fontId="41" fillId="28" borderId="0" xfId="0" applyFont="1" applyFill="1" applyBorder="1" applyAlignment="1" applyProtection="1">
      <alignment horizontal="center" wrapText="1"/>
      <protection hidden="1"/>
    </xf>
    <xf numFmtId="0" fontId="38" fillId="0" borderId="43" xfId="0" quotePrefix="1" applyFont="1" applyBorder="1" applyAlignment="1" applyProtection="1">
      <alignment horizontal="center"/>
      <protection hidden="1"/>
    </xf>
    <xf numFmtId="0" fontId="7" fillId="0" borderId="0" xfId="0" quotePrefix="1" applyFont="1" applyBorder="1" applyAlignment="1" applyProtection="1">
      <alignment horizontal="center"/>
    </xf>
    <xf numFmtId="0" fontId="39" fillId="0" borderId="45" xfId="0" applyFont="1" applyFill="1" applyBorder="1" applyAlignment="1">
      <alignment horizontal="center" vertical="center" wrapText="1"/>
    </xf>
    <xf numFmtId="0" fontId="39" fillId="0" borderId="46" xfId="0" applyFont="1" applyFill="1" applyBorder="1" applyAlignment="1">
      <alignment horizontal="center" vertical="center" wrapText="1"/>
    </xf>
    <xf numFmtId="0" fontId="39" fillId="0" borderId="47" xfId="0" applyFont="1" applyFill="1" applyBorder="1" applyAlignment="1">
      <alignment horizontal="center" vertical="center" wrapText="1"/>
    </xf>
    <xf numFmtId="0" fontId="4" fillId="0" borderId="0" xfId="0" applyFont="1" applyBorder="1" applyProtection="1"/>
    <xf numFmtId="0" fontId="38" fillId="0" borderId="39" xfId="0" quotePrefix="1" applyFont="1" applyBorder="1" applyAlignment="1" applyProtection="1">
      <alignment horizontal="left"/>
    </xf>
    <xf numFmtId="0" fontId="38" fillId="0" borderId="39" xfId="0" applyFont="1" applyBorder="1" applyProtection="1"/>
    <xf numFmtId="171" fontId="38" fillId="0" borderId="35" xfId="6" applyNumberFormat="1" applyFont="1" applyBorder="1" applyProtection="1"/>
    <xf numFmtId="0" fontId="38" fillId="0" borderId="0" xfId="0" quotePrefix="1" applyFont="1" applyBorder="1" applyAlignment="1" applyProtection="1">
      <alignment horizontal="left"/>
    </xf>
    <xf numFmtId="0" fontId="38" fillId="0" borderId="37" xfId="0" applyFont="1" applyBorder="1" applyAlignment="1" applyProtection="1">
      <alignment horizontal="left"/>
    </xf>
    <xf numFmtId="0" fontId="38" fillId="0" borderId="37" xfId="0" applyFont="1" applyBorder="1" applyProtection="1"/>
    <xf numFmtId="166" fontId="38" fillId="0" borderId="37" xfId="7" applyFont="1" applyBorder="1" applyAlignment="1" applyProtection="1">
      <alignment horizontal="left"/>
    </xf>
    <xf numFmtId="166" fontId="38" fillId="0" borderId="0" xfId="7" applyFont="1" applyBorder="1" applyAlignment="1" applyProtection="1">
      <alignment horizontal="left"/>
    </xf>
    <xf numFmtId="0" fontId="38" fillId="0" borderId="48" xfId="0" applyFont="1" applyBorder="1" applyProtection="1"/>
    <xf numFmtId="0" fontId="38" fillId="0" borderId="37" xfId="0" quotePrefix="1" applyFont="1" applyBorder="1" applyAlignment="1" applyProtection="1">
      <alignment horizontal="left"/>
    </xf>
    <xf numFmtId="0" fontId="38" fillId="0" borderId="39" xfId="125" quotePrefix="1" applyFont="1" applyBorder="1" applyAlignment="1" applyProtection="1">
      <alignment horizontal="left"/>
    </xf>
    <xf numFmtId="0" fontId="38" fillId="0" borderId="39" xfId="125" quotePrefix="1" applyFont="1" applyBorder="1" applyAlignment="1" applyProtection="1">
      <alignment horizontal="left" wrapText="1"/>
    </xf>
    <xf numFmtId="0" fontId="38" fillId="0" borderId="0" xfId="125" quotePrefix="1" applyFont="1" applyBorder="1" applyAlignment="1" applyProtection="1">
      <alignment horizontal="left"/>
    </xf>
    <xf numFmtId="0" fontId="38" fillId="0" borderId="0" xfId="125" quotePrefix="1" applyFont="1" applyBorder="1" applyAlignment="1" applyProtection="1">
      <alignment horizontal="left" wrapText="1"/>
    </xf>
    <xf numFmtId="0" fontId="4" fillId="0" borderId="0" xfId="125" quotePrefix="1" applyFont="1" applyBorder="1" applyAlignment="1" applyProtection="1">
      <alignment horizontal="left" wrapText="1"/>
    </xf>
    <xf numFmtId="0" fontId="41" fillId="0" borderId="2" xfId="0" quotePrefix="1" applyFont="1" applyBorder="1" applyAlignment="1" applyProtection="1">
      <alignment horizontal="left"/>
    </xf>
    <xf numFmtId="0" fontId="38" fillId="0" borderId="2" xfId="0" applyFont="1" applyBorder="1" applyProtection="1"/>
    <xf numFmtId="0" fontId="41" fillId="0" borderId="0" xfId="0" quotePrefix="1" applyFont="1" applyBorder="1" applyAlignment="1" applyProtection="1">
      <alignment horizontal="left"/>
    </xf>
    <xf numFmtId="0" fontId="2" fillId="26" borderId="15" xfId="0" applyFont="1" applyFill="1" applyBorder="1" applyAlignment="1" applyProtection="1">
      <alignment horizontal="center"/>
    </xf>
    <xf numFmtId="0" fontId="45" fillId="0" borderId="17" xfId="0" quotePrefix="1" applyFont="1" applyBorder="1" applyAlignment="1" applyProtection="1">
      <alignment horizontal="center"/>
    </xf>
    <xf numFmtId="14" fontId="2" fillId="0" borderId="17" xfId="0" applyNumberFormat="1" applyFont="1" applyFill="1" applyBorder="1" applyAlignment="1" applyProtection="1">
      <alignment horizontal="left" vertical="center" wrapText="1"/>
    </xf>
    <xf numFmtId="0" fontId="37" fillId="0" borderId="0" xfId="0" applyFont="1" applyBorder="1" applyProtection="1"/>
    <xf numFmtId="166" fontId="41" fillId="0" borderId="0" xfId="136" applyFont="1" applyBorder="1" applyProtection="1"/>
    <xf numFmtId="166" fontId="38" fillId="0" borderId="0" xfId="136" quotePrefix="1" applyFont="1" applyBorder="1" applyAlignment="1" applyProtection="1">
      <alignment horizontal="centerContinuous"/>
    </xf>
    <xf numFmtId="166" fontId="41" fillId="0" borderId="42" xfId="136" applyFont="1" applyBorder="1" applyProtection="1"/>
    <xf numFmtId="166" fontId="41" fillId="0" borderId="33" xfId="136" applyFont="1" applyBorder="1" applyProtection="1"/>
    <xf numFmtId="166" fontId="38" fillId="0" borderId="34" xfId="136" applyFont="1" applyBorder="1" applyAlignment="1" applyProtection="1">
      <alignment horizontal="center" wrapText="1"/>
    </xf>
    <xf numFmtId="166" fontId="38" fillId="0" borderId="49" xfId="136" quotePrefix="1" applyFont="1" applyBorder="1" applyAlignment="1" applyProtection="1">
      <alignment horizontal="left" indent="2"/>
    </xf>
    <xf numFmtId="166" fontId="38" fillId="0" borderId="0" xfId="136" quotePrefix="1" applyFont="1" applyBorder="1" applyAlignment="1" applyProtection="1">
      <alignment horizontal="left" indent="2"/>
    </xf>
    <xf numFmtId="166" fontId="38" fillId="0" borderId="48" xfId="136" quotePrefix="1" applyFont="1" applyBorder="1" applyAlignment="1" applyProtection="1">
      <alignment horizontal="left" indent="2"/>
    </xf>
    <xf numFmtId="166" fontId="38" fillId="0" borderId="37" xfId="136" quotePrefix="1" applyFont="1" applyBorder="1" applyAlignment="1" applyProtection="1">
      <alignment horizontal="left"/>
    </xf>
    <xf numFmtId="166" fontId="38" fillId="0" borderId="39" xfId="136" quotePrefix="1" applyFont="1" applyBorder="1" applyAlignment="1" applyProtection="1">
      <alignment horizontal="left"/>
    </xf>
    <xf numFmtId="166" fontId="38" fillId="0" borderId="0" xfId="136" quotePrefix="1" applyFont="1" applyBorder="1" applyAlignment="1" applyProtection="1">
      <alignment horizontal="left"/>
    </xf>
    <xf numFmtId="166" fontId="38" fillId="0" borderId="48" xfId="136" applyFont="1" applyBorder="1" applyAlignment="1" applyProtection="1">
      <alignment horizontal="left" indent="2"/>
    </xf>
    <xf numFmtId="166" fontId="38" fillId="0" borderId="37" xfId="136" applyFont="1" applyBorder="1" applyAlignment="1" applyProtection="1">
      <alignment horizontal="left"/>
    </xf>
    <xf numFmtId="166" fontId="38" fillId="0" borderId="39" xfId="136" applyFont="1" applyBorder="1" applyAlignment="1" applyProtection="1">
      <alignment horizontal="left"/>
    </xf>
    <xf numFmtId="166" fontId="38" fillId="0" borderId="0" xfId="136" applyFont="1" applyBorder="1" applyAlignment="1" applyProtection="1">
      <alignment horizontal="left" indent="2"/>
    </xf>
    <xf numFmtId="166" fontId="38" fillId="0" borderId="0" xfId="136" applyFont="1" applyBorder="1" applyAlignment="1" applyProtection="1">
      <alignment horizontal="left"/>
    </xf>
    <xf numFmtId="0" fontId="38" fillId="0" borderId="50" xfId="0" applyFont="1" applyBorder="1" applyAlignment="1" applyProtection="1">
      <alignment horizontal="left" indent="2"/>
    </xf>
    <xf numFmtId="49" fontId="7" fillId="0" borderId="32" xfId="0" applyNumberFormat="1" applyFont="1" applyBorder="1" applyAlignment="1" applyProtection="1">
      <alignment horizontal="center"/>
    </xf>
    <xf numFmtId="0" fontId="38" fillId="0" borderId="0" xfId="0" applyFont="1" applyBorder="1" applyAlignment="1" applyProtection="1">
      <alignment horizontal="left" indent="2"/>
    </xf>
    <xf numFmtId="0" fontId="42" fillId="0" borderId="0" xfId="0" applyFont="1" applyBorder="1" applyAlignment="1" applyProtection="1">
      <alignment horizontal="left"/>
    </xf>
    <xf numFmtId="0" fontId="38" fillId="0" borderId="39" xfId="0" applyFont="1" applyBorder="1" applyAlignment="1" applyProtection="1">
      <alignment horizontal="left" indent="2"/>
    </xf>
    <xf numFmtId="0" fontId="38" fillId="0" borderId="37" xfId="0" applyFont="1" applyBorder="1" applyAlignment="1" applyProtection="1">
      <alignment horizontal="left" indent="2"/>
    </xf>
    <xf numFmtId="166" fontId="38" fillId="0" borderId="48" xfId="136" applyFont="1" applyBorder="1" applyAlignment="1" applyProtection="1">
      <alignment horizontal="left" wrapText="1" indent="2"/>
    </xf>
    <xf numFmtId="166" fontId="38" fillId="0" borderId="37" xfId="136" applyFont="1" applyBorder="1" applyProtection="1"/>
    <xf numFmtId="166" fontId="38" fillId="0" borderId="0" xfId="136" applyFont="1" applyBorder="1" applyAlignment="1" applyProtection="1">
      <alignment horizontal="left" wrapText="1" indent="2"/>
    </xf>
    <xf numFmtId="166" fontId="38" fillId="0" borderId="0" xfId="136" applyFont="1" applyBorder="1" applyProtection="1"/>
    <xf numFmtId="0" fontId="38" fillId="0" borderId="39" xfId="0" applyFont="1" applyBorder="1" applyAlignment="1" applyProtection="1">
      <alignment horizontal="left"/>
    </xf>
    <xf numFmtId="49" fontId="7" fillId="0" borderId="51" xfId="0" applyNumberFormat="1" applyFont="1" applyBorder="1" applyAlignment="1" applyProtection="1">
      <alignment horizontal="center"/>
    </xf>
    <xf numFmtId="0" fontId="41" fillId="0" borderId="49" xfId="0" applyFont="1" applyBorder="1" applyProtection="1"/>
    <xf numFmtId="0" fontId="41" fillId="0" borderId="39" xfId="0" applyFont="1" applyBorder="1" applyProtection="1"/>
    <xf numFmtId="0" fontId="38" fillId="0" borderId="49" xfId="0" applyFont="1" applyBorder="1" applyProtection="1"/>
    <xf numFmtId="0" fontId="41" fillId="0" borderId="48" xfId="0" applyFont="1" applyBorder="1" applyProtection="1"/>
    <xf numFmtId="166" fontId="41" fillId="0" borderId="36" xfId="136" applyFont="1" applyBorder="1" applyProtection="1"/>
    <xf numFmtId="0" fontId="41" fillId="0" borderId="36" xfId="0" applyFont="1" applyBorder="1" applyProtection="1"/>
    <xf numFmtId="0" fontId="38" fillId="0" borderId="49" xfId="0" applyFont="1" applyBorder="1" applyAlignment="1" applyProtection="1">
      <alignment horizontal="left" indent="2"/>
    </xf>
    <xf numFmtId="0" fontId="38" fillId="0" borderId="48" xfId="0" applyFont="1" applyBorder="1" applyAlignment="1" applyProtection="1">
      <alignment horizontal="left" indent="2"/>
    </xf>
    <xf numFmtId="49" fontId="41" fillId="0" borderId="48" xfId="0" applyNumberFormat="1" applyFont="1" applyBorder="1" applyAlignment="1" applyProtection="1">
      <alignment horizontal="left"/>
    </xf>
    <xf numFmtId="49" fontId="41" fillId="0" borderId="0" xfId="0" applyNumberFormat="1" applyFont="1" applyBorder="1" applyAlignment="1" applyProtection="1">
      <alignment horizontal="left"/>
    </xf>
    <xf numFmtId="0" fontId="38" fillId="0" borderId="0" xfId="0" quotePrefix="1" applyFont="1" applyBorder="1" applyAlignment="1" applyProtection="1">
      <alignment horizontal="left" indent="2"/>
    </xf>
    <xf numFmtId="166" fontId="38" fillId="0" borderId="48" xfId="136" quotePrefix="1" applyFont="1" applyBorder="1" applyAlignment="1" applyProtection="1">
      <alignment horizontal="left"/>
    </xf>
    <xf numFmtId="166" fontId="38" fillId="0" borderId="48" xfId="136" applyFont="1" applyBorder="1" applyAlignment="1" applyProtection="1">
      <alignment horizontal="left"/>
    </xf>
    <xf numFmtId="166" fontId="41" fillId="0" borderId="48" xfId="136" applyFont="1" applyBorder="1" applyAlignment="1" applyProtection="1">
      <alignment horizontal="left"/>
    </xf>
    <xf numFmtId="166" fontId="41" fillId="0" borderId="0" xfId="136" applyFont="1" applyBorder="1" applyAlignment="1" applyProtection="1">
      <alignment horizontal="left"/>
    </xf>
    <xf numFmtId="166" fontId="38" fillId="0" borderId="36" xfId="136" applyFont="1" applyBorder="1" applyAlignment="1" applyProtection="1">
      <alignment horizontal="left"/>
    </xf>
    <xf numFmtId="166" fontId="41" fillId="0" borderId="36" xfId="136" quotePrefix="1" applyFont="1" applyBorder="1" applyAlignment="1" applyProtection="1">
      <alignment horizontal="left"/>
    </xf>
    <xf numFmtId="166" fontId="41" fillId="0" borderId="0" xfId="136" quotePrefix="1" applyFont="1" applyBorder="1" applyAlignment="1" applyProtection="1">
      <alignment horizontal="left"/>
    </xf>
    <xf numFmtId="0" fontId="38" fillId="0" borderId="49" xfId="0" quotePrefix="1" applyFont="1" applyBorder="1" applyAlignment="1" applyProtection="1">
      <alignment horizontal="left" indent="2"/>
    </xf>
    <xf numFmtId="166" fontId="41" fillId="0" borderId="48" xfId="136" quotePrefix="1" applyFont="1" applyBorder="1" applyAlignment="1" applyProtection="1">
      <alignment horizontal="left"/>
    </xf>
    <xf numFmtId="166" fontId="41" fillId="0" borderId="37" xfId="136" quotePrefix="1" applyFont="1" applyBorder="1" applyAlignment="1" applyProtection="1">
      <alignment horizontal="left"/>
    </xf>
    <xf numFmtId="166" fontId="41" fillId="0" borderId="42" xfId="136" quotePrefix="1" applyFont="1" applyBorder="1" applyAlignment="1" applyProtection="1">
      <alignment horizontal="left"/>
    </xf>
    <xf numFmtId="166" fontId="41" fillId="0" borderId="33" xfId="136" quotePrefix="1" applyFont="1" applyBorder="1" applyAlignment="1" applyProtection="1">
      <alignment horizontal="left"/>
    </xf>
    <xf numFmtId="171" fontId="4" fillId="0" borderId="35" xfId="6" applyNumberFormat="1" applyFont="1" applyBorder="1"/>
    <xf numFmtId="0" fontId="41" fillId="0" borderId="48" xfId="0" quotePrefix="1" applyFont="1" applyBorder="1" applyAlignment="1" applyProtection="1">
      <alignment horizontal="left"/>
    </xf>
    <xf numFmtId="0" fontId="41" fillId="0" borderId="37" xfId="0" quotePrefix="1" applyFont="1" applyBorder="1" applyAlignment="1" applyProtection="1">
      <alignment horizontal="left"/>
    </xf>
    <xf numFmtId="0" fontId="41" fillId="0" borderId="36" xfId="0" quotePrefix="1" applyFont="1" applyBorder="1" applyAlignment="1" applyProtection="1">
      <alignment horizontal="left"/>
    </xf>
    <xf numFmtId="49" fontId="41" fillId="0" borderId="49" xfId="7" quotePrefix="1" applyNumberFormat="1" applyFont="1" applyBorder="1" applyAlignment="1" applyProtection="1">
      <alignment horizontal="left"/>
    </xf>
    <xf numFmtId="49" fontId="41" fillId="0" borderId="39" xfId="7" quotePrefix="1" applyNumberFormat="1" applyFont="1" applyBorder="1" applyAlignment="1" applyProtection="1">
      <alignment horizontal="left"/>
    </xf>
    <xf numFmtId="49" fontId="41" fillId="0" borderId="36" xfId="7" quotePrefix="1" applyNumberFormat="1" applyFont="1" applyBorder="1" applyAlignment="1" applyProtection="1">
      <alignment horizontal="left"/>
    </xf>
    <xf numFmtId="49" fontId="7" fillId="0" borderId="32" xfId="7" quotePrefix="1" applyNumberFormat="1" applyFont="1" applyBorder="1" applyAlignment="1" applyProtection="1">
      <alignment horizontal="center"/>
    </xf>
    <xf numFmtId="49" fontId="38" fillId="0" borderId="39" xfId="7" applyNumberFormat="1" applyFont="1" applyBorder="1" applyAlignment="1" applyProtection="1">
      <alignment horizontal="left"/>
    </xf>
    <xf numFmtId="49" fontId="38" fillId="0" borderId="37" xfId="7" applyNumberFormat="1" applyFont="1" applyBorder="1" applyAlignment="1" applyProtection="1">
      <alignment horizontal="left"/>
    </xf>
    <xf numFmtId="49" fontId="41" fillId="0" borderId="37" xfId="7" applyNumberFormat="1" applyFont="1" applyBorder="1" applyAlignment="1" applyProtection="1">
      <alignment horizontal="left"/>
    </xf>
    <xf numFmtId="49" fontId="41" fillId="0" borderId="50" xfId="7" applyNumberFormat="1" applyFont="1" applyBorder="1" applyAlignment="1" applyProtection="1">
      <alignment horizontal="left"/>
    </xf>
    <xf numFmtId="49" fontId="41" fillId="0" borderId="38" xfId="7" applyNumberFormat="1" applyFont="1" applyBorder="1" applyAlignment="1" applyProtection="1">
      <alignment horizontal="left"/>
    </xf>
    <xf numFmtId="49" fontId="7" fillId="0" borderId="51" xfId="7" applyNumberFormat="1" applyFont="1" applyBorder="1" applyAlignment="1" applyProtection="1">
      <alignment horizontal="center"/>
    </xf>
    <xf numFmtId="0" fontId="41" fillId="0" borderId="49" xfId="0" quotePrefix="1" applyFont="1" applyBorder="1" applyAlignment="1" applyProtection="1">
      <alignment horizontal="left"/>
    </xf>
    <xf numFmtId="0" fontId="41" fillId="0" borderId="39" xfId="0" quotePrefix="1" applyFont="1" applyBorder="1" applyAlignment="1" applyProtection="1">
      <alignment horizontal="left"/>
    </xf>
    <xf numFmtId="0" fontId="38" fillId="0" borderId="39" xfId="9" quotePrefix="1" applyFont="1" applyBorder="1" applyAlignment="1" applyProtection="1">
      <alignment horizontal="left"/>
    </xf>
    <xf numFmtId="0" fontId="38" fillId="0" borderId="39" xfId="9" applyFont="1" applyBorder="1" applyAlignment="1" applyProtection="1">
      <alignment horizontal="left"/>
    </xf>
    <xf numFmtId="0" fontId="38" fillId="0" borderId="40" xfId="9" applyFont="1" applyBorder="1" applyAlignment="1" applyProtection="1">
      <alignment horizontal="left"/>
    </xf>
    <xf numFmtId="0" fontId="38" fillId="0" borderId="2" xfId="0" applyFont="1" applyBorder="1" applyAlignment="1" applyProtection="1">
      <alignment horizontal="left"/>
    </xf>
    <xf numFmtId="0" fontId="38" fillId="0" borderId="0" xfId="9" applyFont="1" applyBorder="1" applyProtection="1"/>
    <xf numFmtId="2" fontId="2" fillId="0" borderId="0" xfId="0" applyNumberFormat="1" applyFont="1" applyBorder="1" applyProtection="1"/>
    <xf numFmtId="0" fontId="41" fillId="0" borderId="0" xfId="9" applyFont="1" applyBorder="1" applyProtection="1"/>
    <xf numFmtId="0" fontId="38" fillId="0" borderId="39" xfId="9" applyFont="1" applyBorder="1" applyProtection="1"/>
    <xf numFmtId="0" fontId="38" fillId="0" borderId="0" xfId="9" quotePrefix="1" applyFont="1" applyBorder="1" applyAlignment="1" applyProtection="1">
      <alignment horizontal="left"/>
    </xf>
    <xf numFmtId="49" fontId="38" fillId="0" borderId="0" xfId="9" quotePrefix="1" applyNumberFormat="1" applyFont="1" applyBorder="1" applyAlignment="1" applyProtection="1">
      <alignment horizontal="center"/>
    </xf>
    <xf numFmtId="49" fontId="38" fillId="0" borderId="0" xfId="9" applyNumberFormat="1" applyFont="1" applyBorder="1" applyProtection="1"/>
    <xf numFmtId="49" fontId="38" fillId="0" borderId="0" xfId="9" applyNumberFormat="1" applyFont="1" applyBorder="1" applyAlignment="1" applyProtection="1">
      <alignment horizontal="center"/>
    </xf>
    <xf numFmtId="0" fontId="38" fillId="0" borderId="0" xfId="9" applyFont="1" applyBorder="1" applyAlignment="1" applyProtection="1">
      <alignment vertical="center"/>
    </xf>
    <xf numFmtId="49" fontId="38" fillId="0" borderId="0" xfId="9" applyNumberFormat="1" applyFont="1" applyBorder="1" applyAlignment="1" applyProtection="1">
      <alignment horizontal="center" vertical="center"/>
    </xf>
    <xf numFmtId="0" fontId="38" fillId="0" borderId="37" xfId="9" applyFont="1" applyBorder="1" applyProtection="1"/>
    <xf numFmtId="49" fontId="41" fillId="0" borderId="0" xfId="9" applyNumberFormat="1" applyFont="1" applyBorder="1" applyAlignment="1" applyProtection="1">
      <alignment horizontal="left"/>
    </xf>
    <xf numFmtId="0" fontId="41" fillId="0" borderId="0" xfId="9" applyFont="1" applyBorder="1" applyAlignment="1" applyProtection="1">
      <alignment horizontal="left" wrapText="1"/>
    </xf>
    <xf numFmtId="0" fontId="41" fillId="0" borderId="0" xfId="9" applyFont="1" applyBorder="1" applyAlignment="1" applyProtection="1">
      <alignment horizontal="left"/>
    </xf>
    <xf numFmtId="0" fontId="7" fillId="0" borderId="2" xfId="0" quotePrefix="1" applyFont="1" applyBorder="1" applyAlignment="1" applyProtection="1">
      <alignment horizontal="center"/>
    </xf>
    <xf numFmtId="166" fontId="7" fillId="0" borderId="51" xfId="10" quotePrefix="1" applyFont="1" applyBorder="1" applyAlignment="1" applyProtection="1">
      <alignment horizontal="center"/>
    </xf>
    <xf numFmtId="0" fontId="41" fillId="0" borderId="52" xfId="11" applyFont="1" applyBorder="1" applyProtection="1"/>
    <xf numFmtId="0" fontId="41" fillId="0" borderId="0" xfId="11" applyFont="1" applyBorder="1" applyProtection="1"/>
    <xf numFmtId="0" fontId="38" fillId="0" borderId="53" xfId="11" applyFont="1" applyBorder="1" applyProtection="1"/>
    <xf numFmtId="0" fontId="38" fillId="0" borderId="39" xfId="11" applyFont="1" applyBorder="1" applyProtection="1"/>
    <xf numFmtId="49" fontId="7" fillId="0" borderId="39" xfId="11" quotePrefix="1" applyNumberFormat="1" applyFont="1" applyBorder="1" applyAlignment="1" applyProtection="1">
      <alignment horizontal="center"/>
    </xf>
    <xf numFmtId="0" fontId="38" fillId="0" borderId="54" xfId="11" applyFont="1" applyBorder="1" applyProtection="1"/>
    <xf numFmtId="0" fontId="38" fillId="0" borderId="37" xfId="11" applyFont="1" applyBorder="1" applyProtection="1"/>
    <xf numFmtId="49" fontId="7" fillId="0" borderId="37" xfId="11" quotePrefix="1" applyNumberFormat="1" applyFont="1" applyBorder="1" applyAlignment="1" applyProtection="1">
      <alignment horizontal="center"/>
    </xf>
    <xf numFmtId="0" fontId="41" fillId="0" borderId="22" xfId="11" quotePrefix="1" applyFont="1" applyBorder="1" applyAlignment="1" applyProtection="1">
      <alignment horizontal="left"/>
    </xf>
    <xf numFmtId="0" fontId="41" fillId="0" borderId="2" xfId="11" quotePrefix="1" applyFont="1" applyBorder="1" applyAlignment="1" applyProtection="1">
      <alignment horizontal="left"/>
    </xf>
    <xf numFmtId="0" fontId="5" fillId="0" borderId="2" xfId="11" applyFont="1" applyBorder="1" applyProtection="1"/>
    <xf numFmtId="49" fontId="7" fillId="0" borderId="2" xfId="11" quotePrefix="1" applyNumberFormat="1" applyFont="1" applyBorder="1" applyAlignment="1" applyProtection="1">
      <alignment horizontal="center"/>
    </xf>
    <xf numFmtId="0" fontId="41" fillId="0" borderId="52" xfId="11" quotePrefix="1" applyFont="1" applyBorder="1" applyAlignment="1" applyProtection="1">
      <alignment horizontal="left"/>
    </xf>
    <xf numFmtId="3" fontId="7" fillId="0" borderId="35" xfId="11" applyNumberFormat="1" applyFont="1" applyBorder="1" applyProtection="1"/>
    <xf numFmtId="3" fontId="38" fillId="0" borderId="35" xfId="11" applyNumberFormat="1" applyFont="1" applyBorder="1" applyProtection="1"/>
    <xf numFmtId="0" fontId="38" fillId="0" borderId="39" xfId="12" applyFont="1" applyBorder="1" applyProtection="1"/>
    <xf numFmtId="49" fontId="7" fillId="0" borderId="39" xfId="12" quotePrefix="1" applyNumberFormat="1" applyFont="1" applyBorder="1" applyAlignment="1" applyProtection="1">
      <alignment horizontal="center"/>
    </xf>
    <xf numFmtId="0" fontId="38" fillId="0" borderId="0" xfId="12" applyFont="1" applyBorder="1" applyProtection="1"/>
    <xf numFmtId="0" fontId="38" fillId="0" borderId="37" xfId="12" applyFont="1" applyBorder="1" applyProtection="1"/>
    <xf numFmtId="49" fontId="7" fillId="0" borderId="37" xfId="12" quotePrefix="1" applyNumberFormat="1" applyFont="1" applyBorder="1" applyAlignment="1" applyProtection="1">
      <alignment horizontal="center"/>
    </xf>
    <xf numFmtId="0" fontId="41" fillId="0" borderId="22" xfId="12" quotePrefix="1" applyFont="1" applyBorder="1" applyAlignment="1" applyProtection="1">
      <alignment horizontal="left"/>
    </xf>
    <xf numFmtId="0" fontId="38" fillId="0" borderId="2" xfId="11" applyFont="1" applyBorder="1" applyProtection="1"/>
    <xf numFmtId="0" fontId="38" fillId="0" borderId="2" xfId="12" applyFont="1" applyBorder="1" applyProtection="1"/>
    <xf numFmtId="49" fontId="7" fillId="0" borderId="2" xfId="12" quotePrefix="1" applyNumberFormat="1" applyFont="1" applyBorder="1" applyAlignment="1" applyProtection="1">
      <alignment horizontal="center"/>
    </xf>
    <xf numFmtId="0" fontId="41" fillId="0" borderId="0" xfId="12" quotePrefix="1" applyFont="1" applyBorder="1" applyAlignment="1" applyProtection="1">
      <alignment horizontal="left"/>
    </xf>
    <xf numFmtId="0" fontId="41" fillId="0" borderId="52" xfId="11" applyFont="1" applyBorder="1" applyAlignment="1" applyProtection="1">
      <alignment horizontal="left"/>
    </xf>
    <xf numFmtId="0" fontId="41" fillId="0" borderId="0" xfId="11" applyFont="1" applyBorder="1" applyAlignment="1" applyProtection="1">
      <alignment horizontal="left"/>
    </xf>
    <xf numFmtId="0" fontId="38" fillId="0" borderId="52" xfId="11" applyFont="1" applyBorder="1" applyAlignment="1" applyProtection="1">
      <alignment horizontal="left"/>
    </xf>
    <xf numFmtId="0" fontId="38" fillId="0" borderId="0" xfId="11" applyFont="1" applyBorder="1" applyAlignment="1" applyProtection="1">
      <alignment horizontal="left"/>
    </xf>
    <xf numFmtId="0" fontId="38" fillId="0" borderId="53" xfId="11" applyFont="1" applyBorder="1" applyAlignment="1" applyProtection="1">
      <alignment horizontal="left"/>
    </xf>
    <xf numFmtId="0" fontId="41" fillId="0" borderId="39" xfId="11" applyFont="1" applyBorder="1" applyAlignment="1" applyProtection="1">
      <alignment horizontal="left"/>
    </xf>
    <xf numFmtId="0" fontId="41" fillId="0" borderId="54" xfId="11" applyFont="1" applyBorder="1" applyAlignment="1" applyProtection="1">
      <alignment horizontal="left"/>
    </xf>
    <xf numFmtId="0" fontId="41" fillId="0" borderId="37" xfId="11" applyFont="1" applyBorder="1" applyAlignment="1" applyProtection="1">
      <alignment horizontal="left"/>
    </xf>
    <xf numFmtId="49" fontId="7" fillId="0" borderId="37" xfId="11" applyNumberFormat="1" applyFont="1" applyBorder="1" applyAlignment="1" applyProtection="1">
      <alignment horizontal="center"/>
    </xf>
    <xf numFmtId="0" fontId="38" fillId="0" borderId="37" xfId="11" quotePrefix="1" applyFont="1" applyBorder="1" applyAlignment="1" applyProtection="1">
      <alignment horizontal="left"/>
    </xf>
    <xf numFmtId="0" fontId="38" fillId="0" borderId="55" xfId="11" applyFont="1" applyBorder="1" applyAlignment="1" applyProtection="1">
      <alignment horizontal="left"/>
    </xf>
    <xf numFmtId="0" fontId="38" fillId="0" borderId="38" xfId="11" applyFont="1" applyBorder="1" applyProtection="1"/>
    <xf numFmtId="49" fontId="7" fillId="0" borderId="38" xfId="11" applyNumberFormat="1" applyFont="1" applyBorder="1" applyAlignment="1" applyProtection="1">
      <alignment horizontal="center"/>
    </xf>
    <xf numFmtId="0" fontId="38" fillId="0" borderId="39" xfId="11" applyFont="1" applyBorder="1" applyAlignment="1" applyProtection="1">
      <alignment horizontal="left"/>
    </xf>
    <xf numFmtId="0" fontId="38" fillId="0" borderId="37" xfId="11" applyFont="1" applyBorder="1" applyAlignment="1" applyProtection="1">
      <alignment horizontal="left"/>
    </xf>
    <xf numFmtId="0" fontId="38" fillId="0" borderId="37" xfId="11" quotePrefix="1" applyFont="1" applyBorder="1" applyAlignment="1" applyProtection="1">
      <alignment horizontal="left" wrapText="1"/>
    </xf>
    <xf numFmtId="0" fontId="38" fillId="0" borderId="55" xfId="11" applyFont="1" applyBorder="1" applyProtection="1"/>
    <xf numFmtId="0" fontId="38" fillId="0" borderId="39" xfId="11" quotePrefix="1" applyFont="1" applyBorder="1" applyAlignment="1" applyProtection="1">
      <alignment horizontal="left"/>
    </xf>
    <xf numFmtId="0" fontId="38" fillId="0" borderId="37" xfId="11" quotePrefix="1" applyFont="1" applyBorder="1" applyProtection="1"/>
    <xf numFmtId="0" fontId="38" fillId="0" borderId="22" xfId="11" applyFont="1" applyBorder="1" applyProtection="1"/>
    <xf numFmtId="0" fontId="38" fillId="0" borderId="2" xfId="11" quotePrefix="1" applyFont="1" applyBorder="1" applyProtection="1"/>
    <xf numFmtId="49" fontId="7" fillId="0" borderId="40" xfId="11" quotePrefix="1" applyNumberFormat="1" applyFont="1" applyBorder="1" applyAlignment="1" applyProtection="1">
      <alignment horizontal="center"/>
    </xf>
    <xf numFmtId="0" fontId="38" fillId="0" borderId="2" xfId="11" quotePrefix="1" applyFont="1" applyBorder="1" applyAlignment="1" applyProtection="1">
      <alignment horizontal="left"/>
    </xf>
    <xf numFmtId="49" fontId="7" fillId="0" borderId="0" xfId="11" applyNumberFormat="1" applyFont="1" applyBorder="1" applyAlignment="1" applyProtection="1">
      <alignment horizontal="center"/>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wrapText="1"/>
      <protection hidden="1"/>
    </xf>
    <xf numFmtId="0" fontId="2" fillId="0" borderId="0" xfId="0" applyFont="1" applyBorder="1" applyAlignment="1" applyProtection="1">
      <alignment horizontal="left"/>
      <protection hidden="1"/>
    </xf>
    <xf numFmtId="0" fontId="2" fillId="0" borderId="0" xfId="0" quotePrefix="1" applyFont="1" applyBorder="1" applyAlignment="1" applyProtection="1">
      <alignment horizontal="center"/>
    </xf>
    <xf numFmtId="0" fontId="2" fillId="0" borderId="0" xfId="0" applyFont="1" applyBorder="1" applyAlignment="1" applyProtection="1">
      <alignment horizontal="center"/>
    </xf>
    <xf numFmtId="166" fontId="38" fillId="0" borderId="39" xfId="7" applyFont="1" applyFill="1" applyBorder="1" applyAlignment="1" applyProtection="1">
      <alignment horizontal="left"/>
    </xf>
    <xf numFmtId="166" fontId="38" fillId="0" borderId="37" xfId="7" applyFont="1" applyFill="1" applyBorder="1" applyAlignment="1" applyProtection="1">
      <alignment horizontal="left"/>
    </xf>
    <xf numFmtId="0" fontId="41" fillId="0" borderId="0" xfId="11" applyFont="1" applyFill="1" applyBorder="1" applyAlignment="1" applyProtection="1">
      <alignment horizontal="center" wrapText="1"/>
    </xf>
    <xf numFmtId="166" fontId="38" fillId="0" borderId="0" xfId="10" applyFont="1" applyFill="1" applyBorder="1" applyAlignment="1" applyProtection="1"/>
    <xf numFmtId="0" fontId="38" fillId="0" borderId="2" xfId="0" applyFont="1" applyFill="1" applyBorder="1" applyAlignment="1" applyProtection="1">
      <alignment horizontal="center"/>
    </xf>
    <xf numFmtId="0" fontId="38" fillId="0" borderId="34" xfId="0" applyFont="1" applyFill="1" applyBorder="1" applyAlignment="1" applyProtection="1">
      <alignment horizontal="center"/>
    </xf>
    <xf numFmtId="0" fontId="38" fillId="0" borderId="0" xfId="0" applyNumberFormat="1" applyFont="1" applyFill="1" applyBorder="1" applyAlignment="1" applyProtection="1">
      <alignment horizontal="center"/>
    </xf>
    <xf numFmtId="49" fontId="38" fillId="0" borderId="0" xfId="0" applyNumberFormat="1" applyFont="1" applyFill="1" applyBorder="1" applyAlignment="1" applyProtection="1">
      <alignment horizontal="center"/>
    </xf>
    <xf numFmtId="0" fontId="38" fillId="0" borderId="2" xfId="0" applyNumberFormat="1" applyFont="1" applyFill="1" applyBorder="1" applyAlignment="1" applyProtection="1">
      <alignment horizontal="center"/>
    </xf>
    <xf numFmtId="166" fontId="41" fillId="0" borderId="0" xfId="136" quotePrefix="1" applyFont="1" applyBorder="1" applyAlignment="1" applyProtection="1">
      <alignment horizontal="center"/>
    </xf>
    <xf numFmtId="0" fontId="37" fillId="0" borderId="0" xfId="0" applyFont="1" applyBorder="1" applyAlignment="1" applyProtection="1"/>
    <xf numFmtId="0" fontId="37" fillId="0" borderId="56" xfId="0" applyFont="1" applyBorder="1" applyAlignment="1" applyProtection="1"/>
    <xf numFmtId="0" fontId="37" fillId="0" borderId="57" xfId="0" applyFont="1" applyBorder="1" applyAlignment="1" applyProtection="1"/>
    <xf numFmtId="0" fontId="37" fillId="0" borderId="52" xfId="0" applyFont="1" applyBorder="1" applyAlignment="1" applyProtection="1"/>
    <xf numFmtId="0" fontId="37" fillId="0" borderId="0" xfId="0" applyFont="1" applyBorder="1" applyAlignment="1" applyProtection="1">
      <alignment vertical="center"/>
    </xf>
    <xf numFmtId="0" fontId="37" fillId="0" borderId="52" xfId="0" applyFont="1" applyBorder="1" applyAlignment="1" applyProtection="1">
      <alignment vertical="center"/>
    </xf>
    <xf numFmtId="0" fontId="37" fillId="0" borderId="52" xfId="0" applyFont="1" applyFill="1" applyBorder="1" applyAlignment="1" applyProtection="1">
      <alignment horizontal="center"/>
    </xf>
    <xf numFmtId="0" fontId="37" fillId="0" borderId="0"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0" xfId="0" applyFont="1" applyFill="1" applyBorder="1" applyAlignment="1" applyProtection="1">
      <alignment horizontal="center"/>
    </xf>
    <xf numFmtId="0" fontId="37" fillId="0" borderId="0" xfId="0" applyFont="1" applyFill="1" applyBorder="1" applyAlignment="1" applyProtection="1">
      <alignment vertical="center"/>
    </xf>
    <xf numFmtId="0" fontId="37" fillId="0" borderId="0" xfId="0" applyFont="1" applyFill="1" applyBorder="1" applyAlignment="1" applyProtection="1">
      <alignment vertical="center" wrapText="1"/>
    </xf>
    <xf numFmtId="0" fontId="2" fillId="0" borderId="0" xfId="0" quotePrefix="1" applyFont="1" applyFill="1" applyBorder="1" applyAlignment="1" applyProtection="1">
      <alignment horizontal="center" vertical="center" wrapText="1"/>
    </xf>
    <xf numFmtId="166" fontId="38" fillId="0" borderId="0" xfId="10" applyFont="1" applyBorder="1" applyAlignment="1" applyProtection="1"/>
    <xf numFmtId="0" fontId="2" fillId="0" borderId="0" xfId="119" applyFont="1" applyBorder="1" applyAlignment="1" applyProtection="1"/>
    <xf numFmtId="0" fontId="38" fillId="0" borderId="0" xfId="119" applyFont="1" applyBorder="1" applyAlignment="1" applyProtection="1"/>
    <xf numFmtId="166" fontId="41" fillId="0" borderId="0" xfId="10" applyFont="1" applyFill="1" applyBorder="1" applyAlignment="1" applyProtection="1"/>
    <xf numFmtId="166" fontId="38" fillId="0" borderId="0" xfId="10" quotePrefix="1" applyFont="1" applyBorder="1" applyAlignment="1" applyProtection="1"/>
    <xf numFmtId="166" fontId="41" fillId="0" borderId="0" xfId="10" applyFont="1" applyBorder="1" applyAlignment="1" applyProtection="1"/>
    <xf numFmtId="0" fontId="39" fillId="0" borderId="58"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60" xfId="0" applyFont="1" applyFill="1" applyBorder="1" applyAlignment="1">
      <alignment horizontal="center" vertical="center"/>
    </xf>
    <xf numFmtId="0" fontId="39" fillId="0" borderId="60"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40" fillId="27" borderId="26" xfId="0" applyFont="1" applyFill="1" applyBorder="1" applyAlignment="1">
      <alignment horizontal="left" vertical="center" wrapText="1"/>
    </xf>
    <xf numFmtId="171" fontId="40" fillId="27" borderId="20" xfId="6" applyNumberFormat="1" applyFont="1" applyFill="1" applyBorder="1" applyAlignment="1">
      <alignment horizontal="right" vertical="center" wrapText="1" indent="1"/>
    </xf>
    <xf numFmtId="0" fontId="40" fillId="27" borderId="26"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6" xfId="0" applyFont="1" applyFill="1" applyBorder="1" applyAlignment="1">
      <alignment horizontal="left" vertical="center"/>
    </xf>
    <xf numFmtId="0" fontId="40" fillId="0" borderId="28" xfId="0" applyFont="1" applyFill="1" applyBorder="1" applyAlignment="1">
      <alignment horizontal="left" vertical="center"/>
    </xf>
    <xf numFmtId="0" fontId="39" fillId="0" borderId="62" xfId="0" applyFont="1" applyFill="1" applyBorder="1" applyAlignment="1">
      <alignment horizontal="center" vertical="center"/>
    </xf>
    <xf numFmtId="0" fontId="39" fillId="0" borderId="62" xfId="0" applyFont="1" applyFill="1" applyBorder="1" applyAlignment="1">
      <alignment horizontal="center" vertical="center" wrapText="1"/>
    </xf>
    <xf numFmtId="0" fontId="39" fillId="0" borderId="36" xfId="0" applyFont="1" applyFill="1" applyBorder="1" applyAlignment="1">
      <alignment horizontal="center" vertical="center" wrapText="1"/>
    </xf>
    <xf numFmtId="171" fontId="40" fillId="0" borderId="43" xfId="6" applyNumberFormat="1" applyFont="1" applyBorder="1" applyAlignment="1">
      <alignment horizontal="right" vertical="center" wrapText="1" indent="1"/>
    </xf>
    <xf numFmtId="171" fontId="40" fillId="0" borderId="63" xfId="6" applyNumberFormat="1" applyFont="1" applyBorder="1" applyAlignment="1">
      <alignment horizontal="right" vertical="center" wrapText="1" indent="1"/>
    </xf>
    <xf numFmtId="0" fontId="2" fillId="0" borderId="17" xfId="0" applyFont="1" applyBorder="1"/>
    <xf numFmtId="0" fontId="38" fillId="0" borderId="0" xfId="0" applyFont="1" applyFill="1" applyBorder="1" applyProtection="1"/>
    <xf numFmtId="0" fontId="38" fillId="0" borderId="40" xfId="9" applyFont="1" applyBorder="1" applyAlignment="1" applyProtection="1">
      <alignment vertical="center"/>
    </xf>
    <xf numFmtId="0" fontId="38" fillId="0" borderId="40" xfId="9" quotePrefix="1" applyFont="1" applyBorder="1" applyAlignment="1" applyProtection="1">
      <alignment horizontal="left" vertical="center"/>
    </xf>
    <xf numFmtId="0" fontId="38" fillId="0" borderId="64" xfId="9" applyFont="1" applyBorder="1" applyProtection="1"/>
    <xf numFmtId="49" fontId="38" fillId="0" borderId="40" xfId="9" applyNumberFormat="1" applyFont="1" applyBorder="1" applyAlignment="1" applyProtection="1">
      <alignment horizontal="left"/>
    </xf>
    <xf numFmtId="0" fontId="38" fillId="0" borderId="40" xfId="9" applyFont="1" applyBorder="1" applyAlignment="1" applyProtection="1">
      <alignment horizontal="left" wrapText="1"/>
    </xf>
    <xf numFmtId="0" fontId="38" fillId="0" borderId="40" xfId="0" applyFont="1" applyBorder="1" applyProtection="1"/>
    <xf numFmtId="0" fontId="38" fillId="0" borderId="40" xfId="0" quotePrefix="1" applyFont="1" applyBorder="1" applyAlignment="1" applyProtection="1">
      <alignment horizontal="left"/>
    </xf>
    <xf numFmtId="0" fontId="2" fillId="0" borderId="0" xfId="0" applyFont="1" applyBorder="1" applyAlignment="1" applyProtection="1">
      <alignment horizontal="left" vertical="center" wrapText="1"/>
    </xf>
    <xf numFmtId="0" fontId="41" fillId="0" borderId="49" xfId="0" applyFont="1" applyBorder="1" applyAlignment="1" applyProtection="1"/>
    <xf numFmtId="0" fontId="41" fillId="0" borderId="39" xfId="0" applyFont="1" applyBorder="1" applyAlignment="1" applyProtection="1"/>
    <xf numFmtId="0" fontId="41" fillId="0" borderId="48" xfId="0" applyFont="1" applyBorder="1" applyAlignment="1" applyProtection="1"/>
    <xf numFmtId="0" fontId="41" fillId="0" borderId="37" xfId="0" applyFont="1" applyBorder="1" applyAlignment="1" applyProtection="1"/>
    <xf numFmtId="0" fontId="41" fillId="0" borderId="50" xfId="0" applyFont="1" applyBorder="1" applyAlignment="1" applyProtection="1"/>
    <xf numFmtId="0" fontId="41" fillId="0" borderId="38" xfId="0" applyFont="1" applyBorder="1" applyAlignment="1" applyProtection="1"/>
    <xf numFmtId="0" fontId="38" fillId="0" borderId="48" xfId="0" applyFont="1" applyBorder="1" applyAlignment="1" applyProtection="1"/>
    <xf numFmtId="0" fontId="38" fillId="0" borderId="37" xfId="0" applyFont="1" applyBorder="1" applyAlignment="1" applyProtection="1"/>
    <xf numFmtId="0" fontId="38" fillId="0" borderId="50" xfId="0" applyFont="1" applyBorder="1" applyAlignment="1" applyProtection="1"/>
    <xf numFmtId="0" fontId="38" fillId="0" borderId="38" xfId="0" applyFont="1" applyBorder="1" applyAlignment="1" applyProtection="1"/>
    <xf numFmtId="0" fontId="41" fillId="0" borderId="36" xfId="0" applyFont="1" applyBorder="1" applyAlignment="1" applyProtection="1"/>
    <xf numFmtId="0" fontId="46" fillId="0" borderId="52" xfId="0" applyFont="1" applyBorder="1" applyAlignment="1" applyProtection="1">
      <alignment horizontal="left" vertical="center"/>
    </xf>
    <xf numFmtId="0" fontId="46" fillId="0" borderId="52" xfId="0" applyFont="1" applyFill="1" applyBorder="1" applyAlignment="1" applyProtection="1">
      <alignment horizontal="left"/>
    </xf>
    <xf numFmtId="0" fontId="2" fillId="0" borderId="52" xfId="0" applyFont="1" applyFill="1" applyBorder="1" applyAlignment="1" applyProtection="1">
      <alignment vertical="center" wrapText="1"/>
    </xf>
    <xf numFmtId="0" fontId="2" fillId="0" borderId="52" xfId="0" applyFont="1" applyFill="1" applyBorder="1" applyAlignment="1" applyProtection="1">
      <alignment vertical="center"/>
    </xf>
    <xf numFmtId="0" fontId="2" fillId="0" borderId="52" xfId="0" applyFont="1" applyBorder="1" applyAlignment="1" applyProtection="1">
      <alignment vertical="center" wrapText="1"/>
    </xf>
    <xf numFmtId="167" fontId="40" fillId="0" borderId="43" xfId="19" applyNumberFormat="1" applyFont="1" applyBorder="1" applyAlignment="1">
      <alignment horizontal="right" vertical="center" wrapText="1" indent="1"/>
    </xf>
    <xf numFmtId="167" fontId="40" fillId="0" borderId="63" xfId="19" applyNumberFormat="1" applyFont="1" applyBorder="1" applyAlignment="1">
      <alignment horizontal="right" vertical="center" wrapText="1" indent="1"/>
    </xf>
    <xf numFmtId="0" fontId="39" fillId="0" borderId="65" xfId="0" applyFont="1" applyFill="1" applyBorder="1" applyAlignment="1">
      <alignment horizontal="center" vertical="center" wrapText="1"/>
    </xf>
    <xf numFmtId="171" fontId="40" fillId="27" borderId="23" xfId="6" applyNumberFormat="1" applyFont="1" applyFill="1" applyBorder="1" applyAlignment="1">
      <alignment horizontal="right" vertical="center" wrapText="1" indent="1"/>
    </xf>
    <xf numFmtId="0" fontId="2" fillId="0" borderId="0" xfId="0" applyFont="1" applyBorder="1" applyAlignment="1" applyProtection="1">
      <alignment horizontal="left" vertical="top" wrapText="1"/>
    </xf>
    <xf numFmtId="0" fontId="2" fillId="0" borderId="1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Font="1" applyFill="1" applyBorder="1" applyAlignment="1" applyProtection="1">
      <alignment horizontal="left" vertical="center"/>
    </xf>
    <xf numFmtId="0" fontId="2" fillId="0" borderId="17" xfId="0" applyFont="1" applyBorder="1" applyAlignment="1" applyProtection="1">
      <alignment horizontal="left" vertical="center" wrapText="1"/>
    </xf>
    <xf numFmtId="0" fontId="45" fillId="0" borderId="0" xfId="0" quotePrefix="1" applyFont="1" applyBorder="1" applyAlignment="1" applyProtection="1">
      <alignment horizontal="center" vertical="center"/>
    </xf>
    <xf numFmtId="0" fontId="46" fillId="0" borderId="52" xfId="0" applyFont="1" applyFill="1" applyBorder="1" applyAlignment="1" applyProtection="1">
      <alignment horizontal="left" vertical="center" wrapText="1"/>
    </xf>
    <xf numFmtId="0" fontId="38" fillId="0" borderId="0" xfId="0" applyFont="1" applyBorder="1" applyAlignment="1" applyProtection="1">
      <alignment horizontal="left" wrapText="1"/>
    </xf>
    <xf numFmtId="0" fontId="38" fillId="0" borderId="37" xfId="0" applyFont="1" applyBorder="1" applyAlignment="1" applyProtection="1">
      <alignment horizontal="left" wrapText="1"/>
    </xf>
    <xf numFmtId="0" fontId="41" fillId="0" borderId="42" xfId="8" applyNumberFormat="1" applyFont="1" applyFill="1" applyBorder="1" applyAlignment="1" applyProtection="1">
      <alignment horizontal="center"/>
    </xf>
    <xf numFmtId="0" fontId="38" fillId="0" borderId="39" xfId="0" applyFont="1" applyBorder="1" applyAlignment="1" applyProtection="1">
      <alignment horizontal="left" wrapText="1"/>
    </xf>
    <xf numFmtId="0" fontId="38" fillId="0" borderId="38" xfId="0" applyFont="1" applyBorder="1" applyAlignment="1" applyProtection="1">
      <alignment horizontal="left" wrapText="1"/>
    </xf>
    <xf numFmtId="0" fontId="41" fillId="0" borderId="0" xfId="0" applyFont="1" applyBorder="1" applyAlignment="1" applyProtection="1">
      <alignment horizontal="left"/>
    </xf>
    <xf numFmtId="0" fontId="38" fillId="0" borderId="0" xfId="0" applyFont="1" applyBorder="1" applyAlignment="1" applyProtection="1">
      <alignment horizontal="left"/>
    </xf>
    <xf numFmtId="0" fontId="41" fillId="0" borderId="0" xfId="0" applyFont="1" applyBorder="1" applyProtection="1"/>
    <xf numFmtId="0" fontId="38" fillId="0" borderId="0" xfId="0" applyFont="1" applyBorder="1" applyProtection="1"/>
    <xf numFmtId="0" fontId="41" fillId="0" borderId="0" xfId="11" quotePrefix="1" applyFont="1" applyBorder="1" applyAlignment="1" applyProtection="1">
      <alignment horizontal="left"/>
    </xf>
    <xf numFmtId="0" fontId="41" fillId="0" borderId="25" xfId="11" quotePrefix="1" applyFont="1" applyBorder="1" applyAlignment="1" applyProtection="1">
      <alignment horizontal="left"/>
    </xf>
    <xf numFmtId="0" fontId="38" fillId="0" borderId="66" xfId="0" quotePrefix="1" applyFont="1" applyFill="1" applyBorder="1" applyAlignment="1" applyProtection="1">
      <alignment horizontal="center" wrapText="1"/>
    </xf>
    <xf numFmtId="3" fontId="38" fillId="0" borderId="66" xfId="6" quotePrefix="1" applyNumberFormat="1" applyFont="1" applyBorder="1" applyAlignment="1" applyProtection="1">
      <alignment horizontal="center"/>
    </xf>
    <xf numFmtId="166" fontId="41" fillId="0" borderId="0" xfId="136" applyFont="1" applyBorder="1" applyAlignment="1" applyProtection="1">
      <alignment horizontal="center"/>
    </xf>
    <xf numFmtId="166" fontId="38" fillId="0" borderId="0" xfId="136" quotePrefix="1" applyFont="1" applyBorder="1" applyAlignment="1" applyProtection="1">
      <alignment horizontal="center"/>
    </xf>
    <xf numFmtId="0" fontId="41" fillId="0" borderId="66" xfId="8" applyNumberFormat="1" applyFont="1" applyFill="1" applyBorder="1" applyAlignment="1" applyProtection="1">
      <alignment horizontal="center" wrapText="1"/>
    </xf>
    <xf numFmtId="0" fontId="41" fillId="0" borderId="66" xfId="8" applyNumberFormat="1" applyFont="1" applyFill="1" applyBorder="1" applyAlignment="1" applyProtection="1">
      <alignment horizontal="center"/>
    </xf>
    <xf numFmtId="3" fontId="7" fillId="0" borderId="1" xfId="0" quotePrefix="1" applyNumberFormat="1" applyFont="1" applyFill="1" applyBorder="1" applyAlignment="1" applyProtection="1">
      <alignment horizontal="center" vertical="center"/>
    </xf>
    <xf numFmtId="166" fontId="38" fillId="0" borderId="0" xfId="136" applyFont="1" applyBorder="1" applyAlignment="1" applyProtection="1">
      <alignment horizontal="center"/>
    </xf>
    <xf numFmtId="3" fontId="38" fillId="0" borderId="66" xfId="0" applyNumberFormat="1" applyFont="1" applyFill="1" applyBorder="1" applyAlignment="1" applyProtection="1">
      <alignment horizontal="center" vertical="center"/>
    </xf>
    <xf numFmtId="3" fontId="38" fillId="0" borderId="66" xfId="0" applyNumberFormat="1" applyFont="1" applyFill="1" applyBorder="1" applyAlignment="1" applyProtection="1">
      <alignment horizontal="center"/>
    </xf>
    <xf numFmtId="3" fontId="38" fillId="0" borderId="66" xfId="0" quotePrefix="1" applyNumberFormat="1" applyFont="1" applyFill="1" applyBorder="1" applyAlignment="1" applyProtection="1">
      <alignment horizontal="center"/>
    </xf>
    <xf numFmtId="49" fontId="41" fillId="0" borderId="0" xfId="7" quotePrefix="1" applyNumberFormat="1" applyFont="1" applyBorder="1" applyAlignment="1" applyProtection="1">
      <alignment horizontal="left"/>
    </xf>
    <xf numFmtId="0" fontId="41" fillId="0" borderId="0" xfId="0" applyFont="1" applyBorder="1" applyAlignment="1" applyProtection="1"/>
    <xf numFmtId="2" fontId="2" fillId="0" borderId="0" xfId="0" applyNumberFormat="1" applyFont="1" applyFill="1" applyBorder="1" applyAlignment="1" applyProtection="1">
      <alignment horizontal="center"/>
    </xf>
    <xf numFmtId="2" fontId="2" fillId="0" borderId="0" xfId="0" applyNumberFormat="1" applyFont="1" applyBorder="1" applyAlignment="1" applyProtection="1">
      <alignment horizontal="center"/>
    </xf>
    <xf numFmtId="49" fontId="38" fillId="0" borderId="0" xfId="9" applyNumberFormat="1" applyFont="1" applyFill="1" applyBorder="1" applyAlignment="1" applyProtection="1">
      <alignment horizontal="center"/>
    </xf>
    <xf numFmtId="3" fontId="38" fillId="0" borderId="66" xfId="0" applyNumberFormat="1" applyFont="1" applyFill="1" applyBorder="1" applyProtection="1"/>
    <xf numFmtId="3" fontId="41" fillId="0" borderId="66" xfId="10" quotePrefix="1" applyNumberFormat="1" applyFont="1" applyFill="1" applyBorder="1" applyAlignment="1" applyProtection="1">
      <alignment horizontal="center"/>
    </xf>
    <xf numFmtId="171" fontId="38" fillId="27" borderId="67" xfId="6" applyNumberFormat="1" applyFont="1" applyFill="1" applyBorder="1" applyProtection="1"/>
    <xf numFmtId="3" fontId="38" fillId="0" borderId="66" xfId="11" quotePrefix="1" applyNumberFormat="1" applyFont="1" applyBorder="1" applyAlignment="1" applyProtection="1">
      <alignment horizontal="center"/>
    </xf>
    <xf numFmtId="0" fontId="5" fillId="0" borderId="0" xfId="11" applyFont="1" applyBorder="1" applyProtection="1"/>
    <xf numFmtId="49" fontId="7" fillId="0" borderId="0" xfId="11" quotePrefix="1" applyNumberFormat="1" applyFont="1" applyBorder="1" applyAlignment="1" applyProtection="1">
      <alignment horizontal="center"/>
    </xf>
    <xf numFmtId="0" fontId="38" fillId="0" borderId="68" xfId="11" applyFont="1" applyBorder="1" applyProtection="1"/>
    <xf numFmtId="0" fontId="38" fillId="0" borderId="68" xfId="11" quotePrefix="1" applyFont="1" applyBorder="1" applyProtection="1"/>
    <xf numFmtId="49" fontId="7" fillId="0" borderId="68" xfId="11" quotePrefix="1" applyNumberFormat="1" applyFont="1" applyBorder="1" applyAlignment="1" applyProtection="1">
      <alignment horizontal="center"/>
    </xf>
    <xf numFmtId="0" fontId="38" fillId="0" borderId="68" xfId="11" quotePrefix="1" applyFont="1" applyBorder="1" applyAlignment="1" applyProtection="1">
      <alignment horizontal="left"/>
    </xf>
    <xf numFmtId="0" fontId="41" fillId="0" borderId="68" xfId="11" quotePrefix="1" applyFont="1" applyBorder="1" applyAlignment="1" applyProtection="1">
      <alignment horizontal="left"/>
    </xf>
    <xf numFmtId="167" fontId="38" fillId="27" borderId="67" xfId="13" applyNumberFormat="1" applyFont="1" applyFill="1" applyBorder="1" applyProtection="1"/>
    <xf numFmtId="167" fontId="38" fillId="27" borderId="1" xfId="13" applyNumberFormat="1" applyFont="1" applyFill="1" applyBorder="1" applyProtection="1"/>
    <xf numFmtId="0" fontId="37" fillId="0" borderId="0" xfId="0" applyFont="1" applyBorder="1" applyAlignment="1">
      <alignment horizontal="left" vertical="top"/>
    </xf>
    <xf numFmtId="0" fontId="45" fillId="0" borderId="0" xfId="0" quotePrefix="1" applyFont="1" applyBorder="1" applyAlignment="1">
      <alignment horizontal="center"/>
    </xf>
    <xf numFmtId="0" fontId="2" fillId="0" borderId="0" xfId="0" applyFont="1" applyBorder="1" applyAlignment="1">
      <alignment horizontal="center"/>
    </xf>
    <xf numFmtId="171" fontId="40" fillId="27" borderId="1" xfId="6" applyNumberFormat="1" applyFont="1" applyFill="1" applyBorder="1" applyAlignment="1">
      <alignment horizontal="right" vertical="center" wrapText="1" indent="1"/>
    </xf>
    <xf numFmtId="171" fontId="40" fillId="27" borderId="67" xfId="6" applyNumberFormat="1" applyFont="1" applyFill="1" applyBorder="1" applyAlignment="1">
      <alignment horizontal="right" vertical="center" wrapText="1" indent="1"/>
    </xf>
    <xf numFmtId="167" fontId="40" fillId="27" borderId="1" xfId="19" applyNumberFormat="1" applyFont="1" applyFill="1" applyBorder="1" applyAlignment="1">
      <alignment horizontal="right" vertical="center" wrapText="1" indent="1"/>
    </xf>
    <xf numFmtId="167" fontId="40" fillId="27" borderId="67" xfId="19" applyNumberFormat="1" applyFont="1" applyFill="1" applyBorder="1" applyAlignment="1">
      <alignment horizontal="right" vertical="center" wrapText="1" indent="1"/>
    </xf>
    <xf numFmtId="171" fontId="40" fillId="0" borderId="1" xfId="6" applyNumberFormat="1" applyFont="1" applyBorder="1" applyAlignment="1">
      <alignment horizontal="right" vertical="center" wrapText="1" indent="1"/>
    </xf>
    <xf numFmtId="171" fontId="40" fillId="0" borderId="67" xfId="6" applyNumberFormat="1" applyFont="1" applyBorder="1" applyAlignment="1">
      <alignment horizontal="right" vertical="center" wrapText="1" indent="1"/>
    </xf>
    <xf numFmtId="167" fontId="40" fillId="0" borderId="1" xfId="19" applyNumberFormat="1" applyFont="1" applyBorder="1" applyAlignment="1">
      <alignment horizontal="right" vertical="center" wrapText="1" indent="1"/>
    </xf>
    <xf numFmtId="167" fontId="40" fillId="0" borderId="67" xfId="19" applyNumberFormat="1" applyFont="1" applyBorder="1" applyAlignment="1">
      <alignment horizontal="right" vertical="center" wrapText="1" indent="1"/>
    </xf>
    <xf numFmtId="0" fontId="41" fillId="28" borderId="66" xfId="0" applyFont="1" applyFill="1" applyBorder="1" applyAlignment="1" applyProtection="1">
      <alignment horizontal="center" wrapText="1"/>
      <protection hidden="1"/>
    </xf>
    <xf numFmtId="0" fontId="37" fillId="28" borderId="66" xfId="0" applyFont="1" applyFill="1" applyBorder="1" applyAlignment="1" applyProtection="1">
      <alignment horizontal="center" wrapText="1"/>
      <protection hidden="1"/>
    </xf>
    <xf numFmtId="0" fontId="37" fillId="28" borderId="1" xfId="0" applyFont="1" applyFill="1" applyBorder="1" applyAlignment="1" applyProtection="1">
      <alignment wrapText="1"/>
      <protection hidden="1"/>
    </xf>
    <xf numFmtId="0" fontId="38" fillId="0" borderId="67" xfId="0" quotePrefix="1" applyFont="1" applyBorder="1" applyAlignment="1" applyProtection="1">
      <alignment horizontal="center"/>
      <protection hidden="1"/>
    </xf>
    <xf numFmtId="0" fontId="2" fillId="0" borderId="66" xfId="0" applyFont="1" applyBorder="1" applyAlignment="1" applyProtection="1">
      <alignment horizontal="center" wrapText="1"/>
      <protection locked="0" hidden="1"/>
    </xf>
    <xf numFmtId="0" fontId="2" fillId="0" borderId="67" xfId="0" applyFont="1" applyBorder="1" applyAlignment="1" applyProtection="1">
      <alignment horizontal="center"/>
      <protection locked="0" hidden="1"/>
    </xf>
    <xf numFmtId="0" fontId="2" fillId="0" borderId="66" xfId="0" quotePrefix="1" applyFont="1" applyFill="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67" xfId="0" applyFont="1" applyBorder="1" applyAlignment="1" applyProtection="1">
      <alignment horizontal="center" wrapText="1"/>
      <protection hidden="1"/>
    </xf>
    <xf numFmtId="0" fontId="2" fillId="0" borderId="69" xfId="0" applyFont="1" applyBorder="1" applyAlignment="1" applyProtection="1">
      <alignment horizontal="center" wrapText="1"/>
      <protection hidden="1"/>
    </xf>
    <xf numFmtId="0" fontId="2" fillId="0" borderId="1" xfId="0" applyFont="1" applyBorder="1" applyAlignment="1" applyProtection="1">
      <alignment horizontal="center" wrapText="1"/>
      <protection hidden="1"/>
    </xf>
    <xf numFmtId="0" fontId="2" fillId="0" borderId="1" xfId="0" applyFont="1" applyBorder="1" applyAlignment="1" applyProtection="1">
      <alignment horizontal="center" wrapText="1"/>
      <protection locked="0" hidden="1"/>
    </xf>
    <xf numFmtId="0" fontId="2" fillId="0" borderId="1" xfId="0" quotePrefix="1" applyFont="1" applyFill="1" applyBorder="1" applyAlignment="1" applyProtection="1">
      <alignment horizontal="center"/>
      <protection hidden="1"/>
    </xf>
    <xf numFmtId="0" fontId="2" fillId="0" borderId="69" xfId="0" quotePrefix="1" applyFont="1" applyFill="1" applyBorder="1" applyAlignment="1" applyProtection="1">
      <alignment horizontal="center"/>
      <protection hidden="1"/>
    </xf>
    <xf numFmtId="0" fontId="7" fillId="0" borderId="39" xfId="0" quotePrefix="1" applyFont="1" applyBorder="1" applyAlignment="1" applyProtection="1">
      <alignment horizontal="center"/>
    </xf>
    <xf numFmtId="171" fontId="38" fillId="27" borderId="0" xfId="6" applyNumberFormat="1" applyFont="1" applyFill="1" applyBorder="1" applyProtection="1"/>
    <xf numFmtId="171" fontId="38" fillId="27" borderId="69" xfId="6" applyNumberFormat="1" applyFont="1" applyFill="1" applyBorder="1" applyProtection="1"/>
    <xf numFmtId="0" fontId="7" fillId="0" borderId="37" xfId="0" quotePrefix="1" applyFont="1" applyBorder="1" applyAlignment="1" applyProtection="1">
      <alignment horizontal="center"/>
    </xf>
    <xf numFmtId="171" fontId="38" fillId="27" borderId="70" xfId="6" applyNumberFormat="1" applyFont="1" applyFill="1" applyBorder="1" applyProtection="1"/>
    <xf numFmtId="171" fontId="38" fillId="27" borderId="2" xfId="6" applyNumberFormat="1" applyFont="1" applyFill="1" applyBorder="1" applyProtection="1"/>
    <xf numFmtId="171" fontId="38" fillId="27" borderId="68" xfId="6" applyNumberFormat="1" applyFont="1" applyFill="1" applyBorder="1" applyProtection="1"/>
    <xf numFmtId="171" fontId="38" fillId="27" borderId="34" xfId="6" applyNumberFormat="1" applyFont="1" applyFill="1" applyBorder="1" applyProtection="1"/>
    <xf numFmtId="171" fontId="38" fillId="27" borderId="33" xfId="6" applyNumberFormat="1" applyFont="1" applyFill="1" applyBorder="1" applyProtection="1"/>
    <xf numFmtId="0" fontId="7" fillId="0" borderId="39" xfId="125" quotePrefix="1" applyFont="1" applyBorder="1" applyAlignment="1" applyProtection="1">
      <alignment horizontal="center"/>
    </xf>
    <xf numFmtId="49" fontId="7" fillId="0" borderId="39" xfId="0" applyNumberFormat="1" applyFont="1" applyBorder="1" applyAlignment="1" applyProtection="1">
      <alignment horizontal="center"/>
    </xf>
    <xf numFmtId="49" fontId="7" fillId="0" borderId="37" xfId="0" applyNumberFormat="1" applyFont="1" applyBorder="1" applyAlignment="1" applyProtection="1">
      <alignment horizontal="center"/>
    </xf>
    <xf numFmtId="49" fontId="7" fillId="0" borderId="2" xfId="0" quotePrefix="1" applyNumberFormat="1" applyFont="1" applyBorder="1" applyAlignment="1" applyProtection="1">
      <alignment horizontal="center" wrapText="1"/>
    </xf>
    <xf numFmtId="49" fontId="7" fillId="0" borderId="39" xfId="7" quotePrefix="1" applyNumberFormat="1" applyFont="1" applyBorder="1" applyAlignment="1" applyProtection="1">
      <alignment horizontal="center"/>
    </xf>
    <xf numFmtId="49" fontId="7" fillId="0" borderId="37" xfId="7" applyNumberFormat="1" applyFont="1" applyBorder="1" applyAlignment="1" applyProtection="1">
      <alignment horizontal="center"/>
    </xf>
    <xf numFmtId="49" fontId="7" fillId="0" borderId="39" xfId="7" applyNumberFormat="1" applyFont="1" applyBorder="1" applyAlignment="1" applyProtection="1">
      <alignment horizontal="center"/>
    </xf>
    <xf numFmtId="49" fontId="7" fillId="0" borderId="2" xfId="0" applyNumberFormat="1" applyFont="1" applyBorder="1" applyAlignment="1" applyProtection="1">
      <alignment horizontal="center"/>
    </xf>
    <xf numFmtId="49" fontId="7" fillId="0" borderId="37" xfId="9" applyNumberFormat="1" applyFont="1" applyBorder="1" applyAlignment="1" applyProtection="1">
      <alignment horizontal="center"/>
    </xf>
    <xf numFmtId="49" fontId="7" fillId="0" borderId="39" xfId="9" applyNumberFormat="1" applyFont="1" applyBorder="1" applyAlignment="1" applyProtection="1">
      <alignment horizontal="center"/>
    </xf>
    <xf numFmtId="49" fontId="7" fillId="0" borderId="40" xfId="9" applyNumberFormat="1" applyFont="1" applyBorder="1" applyAlignment="1" applyProtection="1">
      <alignment horizontal="center"/>
    </xf>
    <xf numFmtId="166" fontId="7" fillId="0" borderId="39" xfId="10" quotePrefix="1" applyFont="1" applyBorder="1" applyAlignment="1" applyProtection="1">
      <alignment horizontal="center"/>
    </xf>
    <xf numFmtId="166" fontId="7" fillId="0" borderId="37" xfId="10" quotePrefix="1" applyFont="1" applyBorder="1" applyAlignment="1" applyProtection="1">
      <alignment horizontal="center"/>
    </xf>
    <xf numFmtId="166" fontId="7" fillId="0" borderId="40" xfId="10" quotePrefix="1" applyFont="1" applyBorder="1" applyAlignment="1" applyProtection="1">
      <alignment horizontal="center"/>
    </xf>
    <xf numFmtId="0" fontId="7" fillId="0" borderId="68" xfId="11" quotePrefix="1" applyFont="1" applyFill="1" applyBorder="1" applyAlignment="1" applyProtection="1">
      <alignment horizontal="center"/>
    </xf>
    <xf numFmtId="167" fontId="38" fillId="27" borderId="68" xfId="13" applyNumberFormat="1" applyFont="1" applyFill="1" applyBorder="1" applyProtection="1"/>
    <xf numFmtId="0" fontId="2" fillId="0" borderId="12" xfId="0" applyFont="1" applyBorder="1" applyProtection="1"/>
    <xf numFmtId="0" fontId="7" fillId="0" borderId="40" xfId="0" quotePrefix="1" applyFont="1" applyBorder="1" applyAlignment="1" applyProtection="1">
      <alignment horizontal="center"/>
    </xf>
    <xf numFmtId="0" fontId="38" fillId="0" borderId="35" xfId="0" quotePrefix="1" applyFont="1" applyFill="1" applyBorder="1" applyAlignment="1" applyProtection="1">
      <alignment horizontal="center" wrapText="1"/>
    </xf>
    <xf numFmtId="3" fontId="7" fillId="0" borderId="19" xfId="0" quotePrefix="1" applyNumberFormat="1" applyFont="1" applyFill="1" applyBorder="1" applyAlignment="1" applyProtection="1">
      <alignment horizontal="center" vertical="center"/>
    </xf>
    <xf numFmtId="0" fontId="45" fillId="0" borderId="71" xfId="0" quotePrefix="1" applyFont="1" applyBorder="1" applyAlignment="1">
      <alignment horizontal="center"/>
    </xf>
    <xf numFmtId="0" fontId="45" fillId="0" borderId="56" xfId="0" quotePrefix="1" applyFont="1" applyBorder="1" applyAlignment="1">
      <alignment horizontal="center"/>
    </xf>
    <xf numFmtId="0" fontId="45" fillId="0" borderId="72" xfId="0" quotePrefix="1" applyFont="1" applyBorder="1" applyAlignment="1">
      <alignment horizontal="center"/>
    </xf>
    <xf numFmtId="0" fontId="45" fillId="0" borderId="36" xfId="0" quotePrefix="1" applyFont="1" applyBorder="1" applyAlignment="1">
      <alignment horizontal="center"/>
    </xf>
    <xf numFmtId="0" fontId="45" fillId="0" borderId="73" xfId="0" quotePrefix="1" applyFont="1" applyBorder="1" applyAlignment="1">
      <alignment horizontal="center"/>
    </xf>
    <xf numFmtId="0" fontId="45" fillId="0" borderId="74" xfId="0" quotePrefix="1" applyFont="1" applyBorder="1" applyAlignment="1">
      <alignment horizontal="center"/>
    </xf>
    <xf numFmtId="49" fontId="38" fillId="0" borderId="0" xfId="0" applyNumberFormat="1" applyFont="1" applyFill="1" applyBorder="1" applyProtection="1">
      <protection hidden="1"/>
    </xf>
    <xf numFmtId="49" fontId="38" fillId="0" borderId="0" xfId="0" applyNumberFormat="1" applyFont="1" applyFill="1" applyBorder="1" applyAlignment="1" applyProtection="1">
      <alignment horizontal="center"/>
      <protection hidden="1"/>
    </xf>
    <xf numFmtId="0" fontId="41" fillId="0" borderId="34" xfId="8" applyNumberFormat="1" applyFont="1" applyFill="1" applyBorder="1" applyAlignment="1" applyProtection="1">
      <alignment horizontal="center"/>
      <protection hidden="1"/>
    </xf>
    <xf numFmtId="0" fontId="41" fillId="0" borderId="66" xfId="8" applyNumberFormat="1" applyFont="1" applyFill="1" applyBorder="1" applyAlignment="1" applyProtection="1">
      <alignment horizontal="center"/>
      <protection hidden="1"/>
    </xf>
    <xf numFmtId="0" fontId="41" fillId="0" borderId="42" xfId="8" applyNumberFormat="1" applyFont="1" applyFill="1" applyBorder="1" applyAlignment="1" applyProtection="1">
      <alignment horizontal="center"/>
      <protection hidden="1"/>
    </xf>
    <xf numFmtId="0" fontId="41" fillId="0" borderId="33" xfId="8" applyNumberFormat="1" applyFont="1" applyFill="1" applyBorder="1" applyAlignment="1" applyProtection="1">
      <alignment horizontal="center"/>
      <protection hidden="1"/>
    </xf>
    <xf numFmtId="0" fontId="41" fillId="0" borderId="69" xfId="8" applyNumberFormat="1" applyFont="1" applyFill="1" applyBorder="1" applyAlignment="1" applyProtection="1">
      <alignment horizontal="center"/>
      <protection hidden="1"/>
    </xf>
    <xf numFmtId="0" fontId="41" fillId="0" borderId="1" xfId="8" applyNumberFormat="1" applyFont="1" applyFill="1" applyBorder="1" applyAlignment="1" applyProtection="1">
      <alignment horizontal="center"/>
      <protection hidden="1"/>
    </xf>
    <xf numFmtId="0" fontId="41" fillId="0" borderId="67" xfId="8" applyNumberFormat="1" applyFont="1" applyFill="1" applyBorder="1" applyAlignment="1" applyProtection="1">
      <alignment horizontal="center"/>
      <protection hidden="1"/>
    </xf>
    <xf numFmtId="0" fontId="41" fillId="0" borderId="68" xfId="8" applyNumberFormat="1" applyFont="1" applyFill="1" applyBorder="1" applyAlignment="1" applyProtection="1">
      <alignment horizontal="center"/>
      <protection hidden="1"/>
    </xf>
    <xf numFmtId="0" fontId="38" fillId="0" borderId="0" xfId="9" applyFont="1" applyBorder="1" applyProtection="1">
      <protection hidden="1"/>
    </xf>
    <xf numFmtId="0" fontId="38" fillId="0" borderId="0" xfId="9" applyFont="1" applyFill="1" applyBorder="1" applyAlignment="1" applyProtection="1">
      <alignment horizontal="center"/>
      <protection hidden="1"/>
    </xf>
    <xf numFmtId="0" fontId="38" fillId="0" borderId="0" xfId="8" applyFont="1" applyBorder="1" applyProtection="1">
      <protection hidden="1"/>
    </xf>
    <xf numFmtId="0" fontId="38" fillId="0" borderId="0" xfId="0" applyFont="1" applyFill="1" applyBorder="1" applyProtection="1">
      <protection hidden="1"/>
    </xf>
    <xf numFmtId="0" fontId="38" fillId="0" borderId="0" xfId="0" applyFont="1" applyFill="1" applyBorder="1" applyAlignment="1" applyProtection="1">
      <alignment horizontal="center"/>
      <protection hidden="1"/>
    </xf>
    <xf numFmtId="166" fontId="38" fillId="0" borderId="0" xfId="10" applyFont="1" applyFill="1" applyBorder="1" applyProtection="1">
      <protection hidden="1"/>
    </xf>
    <xf numFmtId="166" fontId="4" fillId="0" borderId="0" xfId="10" applyFont="1" applyFill="1" applyBorder="1" applyAlignment="1" applyProtection="1">
      <alignment horizontal="center"/>
      <protection hidden="1"/>
    </xf>
    <xf numFmtId="166" fontId="4" fillId="0" borderId="0" xfId="10" applyFont="1" applyFill="1" applyBorder="1" applyProtection="1">
      <protection hidden="1"/>
    </xf>
    <xf numFmtId="166" fontId="38" fillId="0" borderId="0" xfId="10" applyFont="1" applyFill="1" applyBorder="1" applyAlignment="1" applyProtection="1">
      <protection hidden="1"/>
    </xf>
    <xf numFmtId="0" fontId="38" fillId="0" borderId="0" xfId="8" applyFont="1" applyBorder="1" applyAlignment="1" applyProtection="1">
      <protection hidden="1"/>
    </xf>
    <xf numFmtId="0" fontId="41" fillId="0" borderId="43" xfId="8" applyNumberFormat="1" applyFont="1" applyFill="1" applyBorder="1" applyAlignment="1" applyProtection="1">
      <alignment horizontal="center"/>
      <protection hidden="1"/>
    </xf>
    <xf numFmtId="49" fontId="2" fillId="26" borderId="71" xfId="0" applyNumberFormat="1" applyFont="1" applyFill="1" applyBorder="1" applyAlignment="1" applyProtection="1">
      <alignment horizontal="left" vertical="center" wrapText="1"/>
      <protection locked="0"/>
    </xf>
    <xf numFmtId="171" fontId="38" fillId="0" borderId="36" xfId="6" applyNumberFormat="1" applyFont="1" applyBorder="1" applyProtection="1">
      <protection locked="0"/>
    </xf>
    <xf numFmtId="171" fontId="38" fillId="0" borderId="35" xfId="6" applyNumberFormat="1" applyFont="1" applyBorder="1" applyProtection="1">
      <protection locked="0"/>
    </xf>
    <xf numFmtId="171" fontId="38" fillId="0" borderId="42" xfId="6" applyNumberFormat="1" applyFont="1" applyFill="1" applyBorder="1" applyProtection="1">
      <protection locked="0"/>
    </xf>
    <xf numFmtId="171" fontId="38" fillId="0" borderId="1" xfId="6" applyNumberFormat="1" applyFont="1" applyFill="1" applyBorder="1" applyProtection="1">
      <protection locked="0"/>
    </xf>
    <xf numFmtId="171" fontId="38" fillId="0" borderId="67" xfId="6" applyNumberFormat="1" applyFont="1" applyFill="1" applyBorder="1" applyProtection="1">
      <protection locked="0"/>
    </xf>
    <xf numFmtId="171" fontId="38" fillId="0" borderId="66" xfId="6" applyNumberFormat="1" applyFont="1" applyFill="1" applyBorder="1" applyProtection="1">
      <protection locked="0"/>
    </xf>
    <xf numFmtId="171" fontId="4" fillId="0" borderId="35" xfId="6" applyNumberFormat="1" applyFont="1" applyBorder="1" applyProtection="1">
      <protection locked="0"/>
    </xf>
    <xf numFmtId="171" fontId="4" fillId="0" borderId="36" xfId="6" applyNumberFormat="1" applyFont="1" applyBorder="1" applyProtection="1">
      <protection locked="0"/>
    </xf>
    <xf numFmtId="171" fontId="4" fillId="0" borderId="66" xfId="6" applyNumberFormat="1" applyFont="1" applyBorder="1" applyProtection="1">
      <protection locked="0"/>
    </xf>
    <xf numFmtId="171" fontId="4" fillId="0" borderId="42" xfId="6" applyNumberFormat="1" applyFont="1" applyBorder="1" applyProtection="1">
      <protection locked="0"/>
    </xf>
    <xf numFmtId="171" fontId="4" fillId="0" borderId="1" xfId="6" applyNumberFormat="1" applyFont="1" applyBorder="1" applyProtection="1">
      <protection locked="0"/>
    </xf>
    <xf numFmtId="171" fontId="4" fillId="0" borderId="67" xfId="6" applyNumberFormat="1" applyFont="1" applyBorder="1" applyProtection="1">
      <protection locked="0"/>
    </xf>
    <xf numFmtId="171" fontId="36" fillId="0" borderId="1" xfId="6" quotePrefix="1" applyNumberFormat="1" applyFont="1" applyBorder="1" applyAlignment="1" applyProtection="1">
      <alignment horizontal="left" wrapText="1"/>
      <protection locked="0"/>
    </xf>
    <xf numFmtId="171" fontId="36" fillId="0" borderId="67" xfId="6" quotePrefix="1" applyNumberFormat="1" applyFont="1" applyBorder="1" applyAlignment="1" applyProtection="1">
      <alignment horizontal="left" wrapText="1"/>
      <protection locked="0"/>
    </xf>
    <xf numFmtId="171" fontId="38" fillId="0" borderId="35" xfId="6" applyNumberFormat="1" applyFont="1" applyFill="1" applyBorder="1" applyProtection="1">
      <protection locked="0"/>
    </xf>
    <xf numFmtId="171" fontId="38" fillId="0" borderId="36" xfId="6" applyNumberFormat="1" applyFont="1" applyFill="1" applyBorder="1" applyProtection="1">
      <protection locked="0"/>
    </xf>
    <xf numFmtId="171" fontId="38" fillId="0" borderId="19" xfId="6" applyNumberFormat="1" applyFont="1" applyFill="1" applyBorder="1" applyProtection="1">
      <protection locked="0"/>
    </xf>
    <xf numFmtId="171" fontId="38" fillId="0" borderId="43" xfId="6" applyNumberFormat="1" applyFont="1" applyFill="1" applyBorder="1" applyProtection="1">
      <protection locked="0"/>
    </xf>
    <xf numFmtId="171" fontId="38" fillId="0" borderId="66" xfId="6" applyNumberFormat="1" applyFont="1" applyBorder="1" applyProtection="1">
      <protection locked="0"/>
    </xf>
    <xf numFmtId="171" fontId="38" fillId="0" borderId="42" xfId="6" applyNumberFormat="1" applyFont="1" applyBorder="1" applyProtection="1">
      <protection locked="0"/>
    </xf>
    <xf numFmtId="171" fontId="38" fillId="0" borderId="1" xfId="6" applyNumberFormat="1" applyFont="1" applyBorder="1" applyProtection="1">
      <protection locked="0"/>
    </xf>
    <xf numFmtId="171" fontId="38" fillId="0" borderId="67" xfId="6" applyNumberFormat="1" applyFont="1" applyBorder="1" applyProtection="1">
      <protection locked="0"/>
    </xf>
    <xf numFmtId="3" fontId="38" fillId="0" borderId="35" xfId="11" quotePrefix="1" applyNumberFormat="1" applyFont="1" applyBorder="1" applyAlignment="1" applyProtection="1">
      <alignment horizontal="center"/>
      <protection locked="0"/>
    </xf>
    <xf numFmtId="3" fontId="38" fillId="0" borderId="36" xfId="11" quotePrefix="1" applyNumberFormat="1" applyFont="1" applyBorder="1" applyAlignment="1" applyProtection="1">
      <alignment horizontal="center"/>
      <protection locked="0"/>
    </xf>
    <xf numFmtId="3" fontId="38" fillId="0" borderId="66" xfId="11" quotePrefix="1" applyNumberFormat="1" applyFont="1" applyBorder="1" applyAlignment="1" applyProtection="1">
      <alignment horizontal="center"/>
      <protection locked="0"/>
    </xf>
    <xf numFmtId="3" fontId="38" fillId="0" borderId="42" xfId="11" quotePrefix="1" applyNumberFormat="1" applyFont="1" applyBorder="1" applyAlignment="1" applyProtection="1">
      <alignment horizontal="center"/>
      <protection locked="0"/>
    </xf>
    <xf numFmtId="3" fontId="7" fillId="0" borderId="1" xfId="11" applyNumberFormat="1" applyFont="1" applyBorder="1" applyProtection="1">
      <protection locked="0"/>
    </xf>
    <xf numFmtId="3" fontId="7" fillId="0" borderId="67" xfId="11" applyNumberFormat="1" applyFont="1" applyBorder="1" applyProtection="1">
      <protection locked="0"/>
    </xf>
    <xf numFmtId="0" fontId="38" fillId="0" borderId="35" xfId="12" applyFont="1" applyBorder="1" applyProtection="1">
      <protection locked="0"/>
    </xf>
    <xf numFmtId="0" fontId="38" fillId="0" borderId="36" xfId="12" applyFont="1" applyBorder="1" applyProtection="1">
      <protection locked="0"/>
    </xf>
    <xf numFmtId="3" fontId="38" fillId="0" borderId="66" xfId="12" applyNumberFormat="1" applyFont="1" applyBorder="1" applyProtection="1">
      <protection locked="0"/>
    </xf>
    <xf numFmtId="3" fontId="38" fillId="0" borderId="42" xfId="12" applyNumberFormat="1" applyFont="1" applyBorder="1" applyProtection="1">
      <protection locked="0"/>
    </xf>
    <xf numFmtId="3" fontId="38" fillId="0" borderId="1" xfId="12" applyNumberFormat="1" applyFont="1" applyBorder="1" applyProtection="1">
      <protection locked="0"/>
    </xf>
    <xf numFmtId="3" fontId="38" fillId="0" borderId="67" xfId="12" applyNumberFormat="1" applyFont="1" applyBorder="1" applyProtection="1">
      <protection locked="0"/>
    </xf>
    <xf numFmtId="3" fontId="38" fillId="0" borderId="35" xfId="11" applyNumberFormat="1" applyFont="1" applyBorder="1" applyProtection="1">
      <protection locked="0"/>
    </xf>
    <xf numFmtId="3" fontId="38" fillId="0" borderId="36" xfId="11" applyNumberFormat="1" applyFont="1" applyBorder="1" applyProtection="1">
      <protection locked="0"/>
    </xf>
    <xf numFmtId="3" fontId="38" fillId="0" borderId="66" xfId="11" applyNumberFormat="1" applyFont="1" applyBorder="1" applyProtection="1">
      <protection locked="0"/>
    </xf>
    <xf numFmtId="3" fontId="38" fillId="0" borderId="42" xfId="11" applyNumberFormat="1" applyFont="1" applyBorder="1" applyProtection="1">
      <protection locked="0"/>
    </xf>
    <xf numFmtId="3" fontId="38" fillId="0" borderId="1" xfId="11" applyNumberFormat="1" applyFont="1" applyBorder="1" applyProtection="1">
      <protection locked="0"/>
    </xf>
    <xf numFmtId="3" fontId="38" fillId="0" borderId="67" xfId="11" applyNumberFormat="1" applyFont="1" applyBorder="1" applyProtection="1">
      <protection locked="0"/>
    </xf>
    <xf numFmtId="3" fontId="38" fillId="0" borderId="66" xfId="11" quotePrefix="1" applyNumberFormat="1" applyFont="1" applyBorder="1" applyProtection="1">
      <protection locked="0"/>
    </xf>
    <xf numFmtId="3" fontId="38" fillId="0" borderId="42" xfId="11" quotePrefix="1" applyNumberFormat="1" applyFont="1" applyBorder="1" applyProtection="1">
      <protection locked="0"/>
    </xf>
    <xf numFmtId="0" fontId="38" fillId="0" borderId="66" xfId="11" applyFont="1" applyBorder="1" applyProtection="1">
      <protection locked="0"/>
    </xf>
    <xf numFmtId="0" fontId="38" fillId="0" borderId="42" xfId="11" applyFont="1" applyBorder="1" applyProtection="1">
      <protection locked="0"/>
    </xf>
    <xf numFmtId="167" fontId="38" fillId="0" borderId="1" xfId="19" applyNumberFormat="1" applyFont="1" applyFill="1" applyBorder="1" applyProtection="1">
      <protection locked="0"/>
    </xf>
    <xf numFmtId="167" fontId="38" fillId="0" borderId="67" xfId="19" applyNumberFormat="1" applyFont="1" applyFill="1" applyBorder="1" applyProtection="1">
      <protection locked="0"/>
    </xf>
    <xf numFmtId="167" fontId="38" fillId="26" borderId="1" xfId="19" applyNumberFormat="1" applyFont="1" applyFill="1" applyBorder="1" applyProtection="1">
      <protection locked="0"/>
    </xf>
    <xf numFmtId="167" fontId="38" fillId="26" borderId="67" xfId="19" applyNumberFormat="1" applyFont="1" applyFill="1" applyBorder="1" applyProtection="1">
      <protection locked="0"/>
    </xf>
    <xf numFmtId="49" fontId="40" fillId="27" borderId="75" xfId="0" applyNumberFormat="1" applyFont="1" applyFill="1" applyBorder="1" applyAlignment="1" applyProtection="1">
      <alignment horizontal="left" vertical="center"/>
      <protection locked="0"/>
    </xf>
    <xf numFmtId="171" fontId="40" fillId="27" borderId="75" xfId="6" applyNumberFormat="1" applyFont="1" applyFill="1" applyBorder="1" applyAlignment="1" applyProtection="1">
      <alignment horizontal="right" vertical="center" wrapText="1" indent="1"/>
      <protection locked="0"/>
    </xf>
    <xf numFmtId="171" fontId="40" fillId="27" borderId="42" xfId="6" applyNumberFormat="1" applyFont="1" applyFill="1" applyBorder="1" applyAlignment="1" applyProtection="1">
      <alignment horizontal="right" vertical="center" wrapText="1" indent="1"/>
      <protection locked="0"/>
    </xf>
    <xf numFmtId="167" fontId="40" fillId="27" borderId="75" xfId="19" applyNumberFormat="1" applyFont="1" applyFill="1" applyBorder="1" applyAlignment="1" applyProtection="1">
      <alignment horizontal="right" vertical="center" wrapText="1" indent="1"/>
      <protection locked="0"/>
    </xf>
    <xf numFmtId="167" fontId="40" fillId="27" borderId="42" xfId="19" applyNumberFormat="1" applyFont="1" applyFill="1" applyBorder="1" applyAlignment="1" applyProtection="1">
      <alignment horizontal="right" vertical="center" wrapText="1" indent="1"/>
      <protection locked="0"/>
    </xf>
    <xf numFmtId="167" fontId="40" fillId="27" borderId="76" xfId="19" applyNumberFormat="1" applyFont="1" applyFill="1" applyBorder="1" applyAlignment="1" applyProtection="1">
      <alignment horizontal="right" vertical="center" wrapText="1" indent="1"/>
      <protection locked="0"/>
    </xf>
    <xf numFmtId="49" fontId="40" fillId="0" borderId="75" xfId="0" applyNumberFormat="1" applyFont="1" applyFill="1" applyBorder="1" applyAlignment="1" applyProtection="1">
      <alignment horizontal="left" vertical="center" wrapText="1"/>
      <protection locked="0"/>
    </xf>
    <xf numFmtId="49" fontId="40" fillId="0" borderId="75" xfId="0" applyNumberFormat="1" applyFont="1" applyFill="1" applyBorder="1" applyAlignment="1" applyProtection="1">
      <alignment horizontal="left" vertical="center"/>
      <protection locked="0"/>
    </xf>
    <xf numFmtId="9" fontId="40" fillId="0" borderId="75" xfId="19" applyFont="1" applyFill="1" applyBorder="1" applyAlignment="1" applyProtection="1">
      <alignment horizontal="center" vertical="center"/>
      <protection locked="0"/>
    </xf>
    <xf numFmtId="49" fontId="40" fillId="0" borderId="75" xfId="0" applyNumberFormat="1" applyFont="1" applyBorder="1" applyAlignment="1" applyProtection="1">
      <alignment horizontal="left" vertical="center" wrapText="1"/>
      <protection locked="0"/>
    </xf>
    <xf numFmtId="171" fontId="40" fillId="0" borderId="75" xfId="6" applyNumberFormat="1" applyFont="1" applyBorder="1" applyAlignment="1" applyProtection="1">
      <alignment horizontal="right" vertical="center" wrapText="1" indent="1"/>
      <protection locked="0"/>
    </xf>
    <xf numFmtId="171" fontId="40" fillId="0" borderId="42" xfId="6" applyNumberFormat="1" applyFont="1" applyBorder="1" applyAlignment="1" applyProtection="1">
      <alignment horizontal="right" vertical="center" wrapText="1" indent="1"/>
      <protection locked="0"/>
    </xf>
    <xf numFmtId="167" fontId="40" fillId="0" borderId="75" xfId="19" applyNumberFormat="1" applyFont="1" applyBorder="1" applyAlignment="1" applyProtection="1">
      <alignment horizontal="right" vertical="center" wrapText="1" indent="1"/>
      <protection locked="0"/>
    </xf>
    <xf numFmtId="167" fontId="40" fillId="0" borderId="42" xfId="19" applyNumberFormat="1" applyFont="1" applyBorder="1" applyAlignment="1" applyProtection="1">
      <alignment horizontal="right" vertical="center" wrapText="1" indent="1"/>
      <protection locked="0"/>
    </xf>
    <xf numFmtId="167" fontId="40" fillId="0" borderId="76" xfId="19" applyNumberFormat="1" applyFont="1" applyBorder="1" applyAlignment="1" applyProtection="1">
      <alignment horizontal="right" vertical="center" wrapText="1" indent="1"/>
      <protection locked="0"/>
    </xf>
    <xf numFmtId="49" fontId="40" fillId="0" borderId="27" xfId="0" applyNumberFormat="1" applyFont="1" applyFill="1" applyBorder="1" applyAlignment="1" applyProtection="1">
      <alignment horizontal="left" vertical="center" wrapText="1"/>
      <protection locked="0"/>
    </xf>
    <xf numFmtId="49" fontId="40" fillId="0" borderId="27" xfId="0" applyNumberFormat="1" applyFont="1" applyFill="1" applyBorder="1" applyAlignment="1" applyProtection="1">
      <alignment horizontal="left" vertical="center"/>
      <protection locked="0"/>
    </xf>
    <xf numFmtId="9" fontId="40" fillId="0" borderId="27" xfId="19" applyFont="1" applyFill="1" applyBorder="1" applyAlignment="1" applyProtection="1">
      <alignment horizontal="center" vertical="center"/>
      <protection locked="0"/>
    </xf>
    <xf numFmtId="49" fontId="40" fillId="0" borderId="27" xfId="0" applyNumberFormat="1" applyFont="1" applyBorder="1" applyAlignment="1" applyProtection="1">
      <alignment horizontal="left" vertical="center" wrapText="1"/>
      <protection locked="0"/>
    </xf>
    <xf numFmtId="171" fontId="40" fillId="0" borderId="27" xfId="6" applyNumberFormat="1" applyFont="1" applyBorder="1" applyAlignment="1" applyProtection="1">
      <alignment horizontal="right" vertical="center" wrapText="1" indent="1"/>
      <protection locked="0"/>
    </xf>
    <xf numFmtId="171" fontId="40" fillId="0" borderId="63" xfId="6" applyNumberFormat="1" applyFont="1" applyBorder="1" applyAlignment="1" applyProtection="1">
      <alignment horizontal="right" vertical="center" wrapText="1" indent="1"/>
      <protection locked="0"/>
    </xf>
    <xf numFmtId="167" fontId="40" fillId="0" borderId="27" xfId="19" applyNumberFormat="1" applyFont="1" applyBorder="1" applyAlignment="1" applyProtection="1">
      <alignment horizontal="right" vertical="center" wrapText="1" indent="1"/>
      <protection locked="0"/>
    </xf>
    <xf numFmtId="167" fontId="40" fillId="0" borderId="63" xfId="19" applyNumberFormat="1" applyFont="1" applyBorder="1" applyAlignment="1" applyProtection="1">
      <alignment horizontal="right" vertical="center" wrapText="1" indent="1"/>
      <protection locked="0"/>
    </xf>
    <xf numFmtId="167" fontId="40" fillId="0" borderId="31" xfId="19" applyNumberFormat="1" applyFont="1" applyBorder="1" applyAlignment="1" applyProtection="1">
      <alignment horizontal="right" vertical="center" wrapText="1" indent="1"/>
      <protection locked="0"/>
    </xf>
    <xf numFmtId="9" fontId="2" fillId="0" borderId="0" xfId="19" applyFont="1" applyBorder="1" applyAlignment="1" applyProtection="1">
      <alignment horizontal="center"/>
    </xf>
    <xf numFmtId="0" fontId="43" fillId="0" borderId="0" xfId="0" applyFont="1" applyBorder="1" applyProtection="1">
      <protection locked="0"/>
    </xf>
    <xf numFmtId="0" fontId="38" fillId="0" borderId="0" xfId="0" applyFont="1" applyBorder="1" applyProtection="1"/>
    <xf numFmtId="172" fontId="2" fillId="26" borderId="15" xfId="0" applyNumberFormat="1" applyFont="1" applyFill="1" applyBorder="1" applyAlignment="1" applyProtection="1">
      <alignment horizontal="left" vertical="center" wrapText="1"/>
      <protection locked="0"/>
    </xf>
    <xf numFmtId="0" fontId="38" fillId="0" borderId="0" xfId="0" applyFont="1" applyBorder="1" applyAlignment="1" applyProtection="1">
      <alignment horizontal="left"/>
    </xf>
    <xf numFmtId="0" fontId="41" fillId="0" borderId="0" xfId="0" applyFont="1" applyBorder="1" applyProtection="1"/>
    <xf numFmtId="0" fontId="38" fillId="0" borderId="0" xfId="0" applyFont="1" applyBorder="1" applyProtection="1"/>
    <xf numFmtId="0" fontId="38" fillId="0" borderId="0" xfId="0" applyFont="1" applyBorder="1" applyAlignment="1" applyProtection="1">
      <alignment wrapText="1"/>
    </xf>
    <xf numFmtId="49" fontId="38" fillId="0" borderId="0" xfId="7" applyNumberFormat="1" applyFont="1" applyBorder="1" applyAlignment="1" applyProtection="1">
      <alignment horizontal="left"/>
    </xf>
    <xf numFmtId="49" fontId="41" fillId="0" borderId="0" xfId="7" applyNumberFormat="1" applyFont="1" applyBorder="1" applyAlignment="1" applyProtection="1">
      <alignment horizontal="left"/>
    </xf>
    <xf numFmtId="0" fontId="2" fillId="0" borderId="0" xfId="0" quotePrefix="1" applyFont="1" applyFill="1" applyBorder="1" applyAlignment="1" applyProtection="1">
      <alignment horizontal="left" vertical="center"/>
    </xf>
    <xf numFmtId="3" fontId="38" fillId="0" borderId="66" xfId="11" applyNumberFormat="1" applyFont="1" applyFill="1" applyBorder="1" applyAlignment="1" applyProtection="1"/>
    <xf numFmtId="3" fontId="38" fillId="0" borderId="0" xfId="11" quotePrefix="1" applyNumberFormat="1" applyFont="1" applyFill="1" applyBorder="1" applyAlignment="1" applyProtection="1">
      <alignment horizontal="center"/>
      <protection locked="0"/>
    </xf>
    <xf numFmtId="3" fontId="38" fillId="0" borderId="33" xfId="11" quotePrefix="1" applyNumberFormat="1" applyFont="1" applyFill="1" applyBorder="1" applyAlignment="1" applyProtection="1">
      <alignment horizontal="center"/>
      <protection locked="0"/>
    </xf>
    <xf numFmtId="3" fontId="7" fillId="0" borderId="68" xfId="11" applyNumberFormat="1" applyFont="1" applyFill="1" applyBorder="1" applyProtection="1">
      <protection locked="0"/>
    </xf>
    <xf numFmtId="3" fontId="7" fillId="0" borderId="35" xfId="11" applyNumberFormat="1" applyFont="1" applyFill="1" applyBorder="1" applyProtection="1"/>
    <xf numFmtId="3" fontId="38" fillId="0" borderId="35" xfId="11" applyNumberFormat="1" applyFont="1" applyFill="1" applyBorder="1" applyProtection="1"/>
    <xf numFmtId="0" fontId="38" fillId="0" borderId="0" xfId="12" applyFont="1" applyFill="1" applyBorder="1" applyProtection="1">
      <protection locked="0"/>
    </xf>
    <xf numFmtId="3" fontId="38" fillId="0" borderId="33" xfId="12" applyNumberFormat="1" applyFont="1" applyFill="1" applyBorder="1" applyProtection="1">
      <protection locked="0"/>
    </xf>
    <xf numFmtId="3" fontId="38" fillId="0" borderId="68" xfId="12" applyNumberFormat="1" applyFont="1" applyFill="1" applyBorder="1" applyProtection="1">
      <protection locked="0"/>
    </xf>
    <xf numFmtId="3" fontId="38" fillId="0" borderId="0" xfId="11" applyNumberFormat="1" applyFont="1" applyFill="1" applyBorder="1" applyProtection="1">
      <protection locked="0"/>
    </xf>
    <xf numFmtId="3" fontId="38" fillId="0" borderId="33" xfId="11" applyNumberFormat="1" applyFont="1" applyFill="1" applyBorder="1" applyProtection="1">
      <protection locked="0"/>
    </xf>
    <xf numFmtId="3" fontId="38" fillId="0" borderId="68" xfId="11" applyNumberFormat="1" applyFont="1" applyFill="1" applyBorder="1" applyProtection="1">
      <protection locked="0"/>
    </xf>
    <xf numFmtId="3" fontId="38" fillId="0" borderId="33" xfId="11" quotePrefix="1" applyNumberFormat="1" applyFont="1" applyFill="1" applyBorder="1" applyProtection="1">
      <protection locked="0"/>
    </xf>
    <xf numFmtId="0" fontId="38" fillId="0" borderId="33" xfId="11" applyFont="1" applyFill="1" applyBorder="1" applyProtection="1">
      <protection locked="0"/>
    </xf>
    <xf numFmtId="167" fontId="38" fillId="0" borderId="68" xfId="19" applyNumberFormat="1" applyFont="1" applyFill="1" applyBorder="1" applyProtection="1">
      <protection locked="0"/>
    </xf>
    <xf numFmtId="0" fontId="41" fillId="0" borderId="0" xfId="11" applyFont="1" applyFill="1" applyBorder="1" applyAlignment="1" applyProtection="1">
      <alignment horizontal="left"/>
    </xf>
    <xf numFmtId="0" fontId="38" fillId="0" borderId="0" xfId="11" applyFont="1" applyFill="1" applyBorder="1" applyProtection="1"/>
    <xf numFmtId="0" fontId="47" fillId="0" borderId="0" xfId="11" applyFont="1" applyFill="1" applyBorder="1" applyAlignment="1" applyProtection="1">
      <alignment horizontal="left"/>
    </xf>
    <xf numFmtId="0" fontId="38" fillId="0" borderId="0" xfId="11" quotePrefix="1" applyFont="1" applyFill="1" applyBorder="1" applyAlignment="1" applyProtection="1">
      <alignment horizontal="left"/>
    </xf>
    <xf numFmtId="0" fontId="38" fillId="0" borderId="0" xfId="11" applyFont="1" applyFill="1" applyBorder="1" applyAlignment="1" applyProtection="1">
      <alignment horizontal="left"/>
    </xf>
    <xf numFmtId="0" fontId="47" fillId="0" borderId="0" xfId="11" applyFont="1" applyFill="1" applyBorder="1" applyProtection="1"/>
    <xf numFmtId="0" fontId="38" fillId="0" borderId="0" xfId="11" quotePrefix="1" applyFont="1" applyFill="1" applyBorder="1" applyAlignment="1" applyProtection="1">
      <alignment horizontal="left" wrapText="1"/>
    </xf>
    <xf numFmtId="0" fontId="38" fillId="0" borderId="0" xfId="11" quotePrefix="1" applyFont="1" applyFill="1" applyBorder="1" applyProtection="1"/>
    <xf numFmtId="0" fontId="41" fillId="0" borderId="0" xfId="11" quotePrefix="1" applyFont="1" applyFill="1" applyBorder="1" applyAlignment="1" applyProtection="1">
      <alignment horizontal="left"/>
    </xf>
    <xf numFmtId="171" fontId="38" fillId="0" borderId="2" xfId="6" applyNumberFormat="1" applyFont="1" applyFill="1" applyBorder="1" applyProtection="1">
      <protection locked="0"/>
    </xf>
    <xf numFmtId="171" fontId="38" fillId="0" borderId="0" xfId="6" applyNumberFormat="1" applyFont="1" applyFill="1" applyBorder="1" applyProtection="1">
      <protection locked="0"/>
    </xf>
    <xf numFmtId="171" fontId="38" fillId="0" borderId="33" xfId="6" applyNumberFormat="1" applyFont="1" applyFill="1" applyBorder="1" applyProtection="1">
      <protection locked="0"/>
    </xf>
    <xf numFmtId="171" fontId="38" fillId="0" borderId="68" xfId="6" applyNumberFormat="1" applyFont="1" applyFill="1" applyBorder="1" applyProtection="1">
      <protection locked="0"/>
    </xf>
    <xf numFmtId="171" fontId="38" fillId="0" borderId="32" xfId="6" applyNumberFormat="1" applyFont="1" applyFill="1" applyBorder="1" applyProtection="1"/>
    <xf numFmtId="0" fontId="38" fillId="0" borderId="0" xfId="9" applyFont="1" applyFill="1" applyBorder="1" applyProtection="1"/>
    <xf numFmtId="2" fontId="2" fillId="0" borderId="0" xfId="0" applyNumberFormat="1" applyFont="1" applyFill="1" applyBorder="1" applyProtection="1"/>
    <xf numFmtId="2" fontId="38" fillId="0" borderId="0" xfId="9" applyNumberFormat="1" applyFont="1" applyFill="1" applyBorder="1" applyProtection="1"/>
    <xf numFmtId="0" fontId="38" fillId="0" borderId="0" xfId="9" applyFont="1" applyFill="1" applyBorder="1" applyProtection="1">
      <protection hidden="1"/>
    </xf>
    <xf numFmtId="0" fontId="41" fillId="0" borderId="0" xfId="9" applyFont="1" applyFill="1" applyBorder="1" applyProtection="1"/>
    <xf numFmtId="0" fontId="38" fillId="0" borderId="0" xfId="9" applyFont="1" applyFill="1" applyBorder="1" applyAlignment="1" applyProtection="1">
      <alignment vertical="center"/>
    </xf>
    <xf numFmtId="0" fontId="38" fillId="0" borderId="0" xfId="9" quotePrefix="1" applyFont="1" applyFill="1" applyBorder="1" applyAlignment="1" applyProtection="1">
      <alignment horizontal="left" vertical="center"/>
    </xf>
    <xf numFmtId="49" fontId="41" fillId="0" borderId="0" xfId="9" applyNumberFormat="1" applyFont="1" applyFill="1" applyBorder="1" applyAlignment="1" applyProtection="1">
      <alignment horizontal="left"/>
    </xf>
    <xf numFmtId="0" fontId="41" fillId="0" borderId="0" xfId="9" applyFont="1" applyFill="1" applyBorder="1" applyAlignment="1" applyProtection="1">
      <alignment horizontal="left" wrapText="1"/>
    </xf>
    <xf numFmtId="0" fontId="41" fillId="0" borderId="0" xfId="0" quotePrefix="1" applyFont="1" applyFill="1" applyBorder="1" applyAlignment="1" applyProtection="1">
      <alignment horizontal="left"/>
    </xf>
    <xf numFmtId="0" fontId="38" fillId="0" borderId="0" xfId="0" quotePrefix="1" applyFont="1" applyFill="1" applyBorder="1" applyAlignment="1" applyProtection="1">
      <alignment horizontal="left"/>
    </xf>
    <xf numFmtId="49" fontId="41" fillId="0" borderId="0" xfId="7" quotePrefix="1" applyNumberFormat="1" applyFont="1" applyFill="1" applyBorder="1" applyAlignment="1" applyProtection="1">
      <alignment horizontal="left"/>
    </xf>
    <xf numFmtId="49" fontId="38" fillId="0" borderId="0" xfId="7" applyNumberFormat="1" applyFont="1" applyFill="1" applyBorder="1" applyAlignment="1" applyProtection="1">
      <alignment horizontal="left"/>
    </xf>
    <xf numFmtId="49" fontId="41" fillId="0" borderId="0" xfId="7" applyNumberFormat="1" applyFont="1" applyFill="1" applyBorder="1" applyAlignment="1" applyProtection="1">
      <alignment horizontal="left"/>
    </xf>
    <xf numFmtId="0" fontId="38" fillId="0" borderId="0" xfId="9" quotePrefix="1" applyFont="1" applyFill="1" applyBorder="1" applyAlignment="1" applyProtection="1">
      <alignment horizontal="left"/>
    </xf>
    <xf numFmtId="0" fontId="38" fillId="0" borderId="0" xfId="0" applyFont="1" applyFill="1" applyBorder="1" applyAlignment="1" applyProtection="1">
      <alignment horizontal="left"/>
    </xf>
    <xf numFmtId="0" fontId="38" fillId="0" borderId="0" xfId="9" applyFont="1" applyFill="1" applyBorder="1" applyAlignment="1" applyProtection="1">
      <alignment horizontal="left"/>
    </xf>
    <xf numFmtId="171" fontId="38" fillId="0" borderId="66" xfId="6" applyNumberFormat="1" applyFont="1" applyFill="1" applyBorder="1" applyProtection="1"/>
    <xf numFmtId="166" fontId="41" fillId="0" borderId="0" xfId="136" applyFont="1" applyFill="1" applyBorder="1" applyProtection="1"/>
    <xf numFmtId="166" fontId="38" fillId="0" borderId="0" xfId="136" quotePrefix="1" applyFont="1" applyFill="1" applyBorder="1" applyAlignment="1" applyProtection="1">
      <alignment horizontal="left" indent="2"/>
    </xf>
    <xf numFmtId="166" fontId="38" fillId="0" borderId="0" xfId="136" applyFont="1" applyFill="1" applyBorder="1" applyAlignment="1" applyProtection="1">
      <alignment horizontal="left" indent="2"/>
    </xf>
    <xf numFmtId="0" fontId="38" fillId="0" borderId="0" xfId="0" quotePrefix="1" applyFont="1" applyFill="1" applyBorder="1" applyAlignment="1" applyProtection="1">
      <alignment horizontal="left" vertical="center"/>
    </xf>
    <xf numFmtId="0" fontId="38" fillId="0" borderId="0" xfId="0" applyFont="1" applyFill="1" applyBorder="1" applyAlignment="1" applyProtection="1">
      <alignment horizontal="left" indent="2"/>
    </xf>
    <xf numFmtId="0" fontId="42" fillId="0" borderId="0" xfId="0" applyFont="1" applyFill="1" applyBorder="1" applyAlignment="1" applyProtection="1">
      <alignment horizontal="left"/>
    </xf>
    <xf numFmtId="0" fontId="38" fillId="0" borderId="0" xfId="0" applyFont="1" applyFill="1" applyBorder="1" applyAlignment="1" applyProtection="1">
      <alignment horizontal="left" wrapText="1"/>
    </xf>
    <xf numFmtId="0" fontId="38" fillId="0" borderId="0" xfId="0" quotePrefix="1" applyFont="1" applyFill="1" applyBorder="1" applyAlignment="1">
      <alignment horizontal="left"/>
    </xf>
    <xf numFmtId="0" fontId="42" fillId="0" borderId="0" xfId="0" applyFont="1" applyFill="1" applyBorder="1" applyAlignment="1">
      <alignment horizontal="left"/>
    </xf>
    <xf numFmtId="0" fontId="38" fillId="0" borderId="0" xfId="0" applyFont="1" applyFill="1" applyBorder="1" applyAlignment="1">
      <alignment horizontal="left" wrapText="1"/>
    </xf>
    <xf numFmtId="166" fontId="38" fillId="0" borderId="0" xfId="136" applyFont="1" applyFill="1" applyBorder="1" applyAlignment="1" applyProtection="1">
      <alignment horizontal="left" wrapText="1" indent="2"/>
    </xf>
    <xf numFmtId="166" fontId="38" fillId="0" borderId="0" xfId="136" applyFont="1" applyFill="1" applyBorder="1" applyProtection="1"/>
    <xf numFmtId="49" fontId="41" fillId="0" borderId="0" xfId="0" applyNumberFormat="1" applyFont="1" applyFill="1" applyBorder="1" applyAlignment="1" applyProtection="1">
      <alignment horizontal="left"/>
    </xf>
    <xf numFmtId="0" fontId="38" fillId="0" borderId="0" xfId="0" quotePrefix="1" applyFont="1" applyFill="1" applyBorder="1" applyAlignment="1" applyProtection="1">
      <alignment horizontal="left" indent="2"/>
    </xf>
    <xf numFmtId="166" fontId="41" fillId="0" borderId="0" xfId="136" applyFont="1" applyFill="1" applyBorder="1" applyAlignment="1" applyProtection="1">
      <alignment horizontal="left"/>
    </xf>
    <xf numFmtId="166" fontId="38" fillId="0" borderId="0" xfId="136" applyFont="1" applyFill="1" applyBorder="1" applyAlignment="1" applyProtection="1">
      <alignment horizontal="left"/>
    </xf>
    <xf numFmtId="166" fontId="41" fillId="0" borderId="0" xfId="136" quotePrefix="1" applyFont="1" applyFill="1" applyBorder="1" applyAlignment="1" applyProtection="1">
      <alignment horizontal="left"/>
    </xf>
    <xf numFmtId="49" fontId="38" fillId="0" borderId="0" xfId="8" applyNumberFormat="1" applyFont="1" applyFill="1" applyBorder="1" applyAlignment="1" applyProtection="1">
      <alignment horizontal="left"/>
    </xf>
    <xf numFmtId="166" fontId="38" fillId="0" borderId="0" xfId="136" quotePrefix="1" applyFont="1" applyFill="1" applyBorder="1" applyAlignment="1" applyProtection="1">
      <alignment horizontal="left"/>
    </xf>
    <xf numFmtId="49" fontId="38" fillId="0" borderId="0" xfId="8" quotePrefix="1" applyNumberFormat="1" applyFont="1" applyFill="1" applyBorder="1" applyAlignment="1" applyProtection="1">
      <alignment horizontal="left"/>
    </xf>
    <xf numFmtId="171" fontId="4" fillId="0" borderId="2" xfId="6" applyNumberFormat="1" applyFont="1" applyFill="1" applyBorder="1" applyProtection="1">
      <protection locked="0"/>
    </xf>
    <xf numFmtId="171" fontId="4" fillId="0" borderId="68" xfId="6" applyNumberFormat="1" applyFont="1" applyFill="1" applyBorder="1" applyProtection="1">
      <protection locked="0"/>
    </xf>
    <xf numFmtId="171" fontId="4" fillId="0" borderId="66" xfId="6" applyNumberFormat="1" applyFont="1" applyFill="1" applyBorder="1" applyProtection="1">
      <protection locked="0"/>
    </xf>
    <xf numFmtId="171" fontId="4" fillId="0" borderId="33" xfId="6" applyNumberFormat="1" applyFont="1" applyFill="1" applyBorder="1" applyProtection="1">
      <protection locked="0"/>
    </xf>
    <xf numFmtId="171" fontId="4" fillId="0" borderId="66" xfId="6" applyNumberFormat="1" applyFont="1" applyFill="1" applyBorder="1" applyProtection="1"/>
    <xf numFmtId="171" fontId="4" fillId="0" borderId="35" xfId="6" applyNumberFormat="1" applyFont="1" applyFill="1" applyBorder="1" applyProtection="1"/>
    <xf numFmtId="171" fontId="36" fillId="0" borderId="68" xfId="6" quotePrefix="1" applyNumberFormat="1" applyFont="1" applyFill="1" applyBorder="1" applyAlignment="1" applyProtection="1">
      <alignment horizontal="left" wrapText="1"/>
      <protection locked="0"/>
    </xf>
    <xf numFmtId="3" fontId="38" fillId="0" borderId="34" xfId="6" quotePrefix="1" applyNumberFormat="1" applyFont="1" applyFill="1" applyBorder="1" applyAlignment="1" applyProtection="1">
      <alignment horizontal="center"/>
    </xf>
    <xf numFmtId="171" fontId="38" fillId="0" borderId="69" xfId="6" applyNumberFormat="1" applyFont="1" applyFill="1" applyBorder="1" applyProtection="1">
      <protection locked="0"/>
    </xf>
    <xf numFmtId="171" fontId="38" fillId="0" borderId="69" xfId="6" applyNumberFormat="1" applyFont="1" applyFill="1" applyBorder="1" applyProtection="1"/>
    <xf numFmtId="171" fontId="38" fillId="0" borderId="67" xfId="6" applyNumberFormat="1" applyFont="1" applyFill="1" applyBorder="1" applyProtection="1"/>
    <xf numFmtId="167" fontId="38" fillId="30" borderId="68" xfId="13" applyNumberFormat="1" applyFont="1" applyFill="1" applyBorder="1" applyProtection="1">
      <protection locked="0"/>
    </xf>
    <xf numFmtId="49" fontId="2" fillId="0" borderId="56" xfId="0" applyNumberFormat="1" applyFont="1" applyBorder="1" applyAlignment="1" applyProtection="1">
      <alignment horizontal="left" vertical="top" wrapText="1"/>
      <protection locked="0"/>
    </xf>
    <xf numFmtId="49" fontId="2" fillId="0" borderId="57"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49" fontId="2" fillId="0" borderId="52" xfId="0" applyNumberFormat="1" applyFont="1" applyBorder="1" applyAlignment="1" applyProtection="1">
      <alignment horizontal="left" vertical="top" wrapText="1"/>
      <protection locked="0"/>
    </xf>
    <xf numFmtId="49" fontId="2" fillId="0" borderId="0" xfId="0" applyNumberFormat="1" applyFont="1" applyBorder="1" applyAlignment="1" applyProtection="1">
      <alignment horizontal="left" vertical="top" wrapText="1"/>
      <protection locked="0"/>
    </xf>
    <xf numFmtId="49" fontId="2" fillId="0" borderId="17" xfId="0" applyNumberFormat="1" applyFont="1" applyBorder="1" applyAlignment="1" applyProtection="1">
      <alignment horizontal="left" vertical="top" wrapText="1"/>
      <protection locked="0"/>
    </xf>
    <xf numFmtId="49" fontId="2" fillId="0" borderId="77"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78" xfId="0" applyNumberFormat="1" applyFont="1" applyBorder="1" applyAlignment="1" applyProtection="1">
      <alignment horizontal="left" vertical="top" wrapText="1"/>
      <protection locked="0"/>
    </xf>
    <xf numFmtId="0" fontId="2" fillId="0" borderId="56" xfId="0" applyFont="1" applyBorder="1" applyAlignment="1" applyProtection="1">
      <alignment horizontal="left" vertical="top" wrapText="1"/>
    </xf>
    <xf numFmtId="0" fontId="2" fillId="0" borderId="57"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5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77"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8" xfId="0" applyFont="1" applyBorder="1" applyAlignment="1" applyProtection="1">
      <alignment horizontal="left" vertical="top" wrapText="1"/>
    </xf>
    <xf numFmtId="0" fontId="2" fillId="0" borderId="7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78" xfId="0" applyFont="1" applyFill="1" applyBorder="1" applyAlignment="1" applyProtection="1">
      <alignment horizontal="left" vertical="center" wrapText="1"/>
    </xf>
    <xf numFmtId="0" fontId="2" fillId="0" borderId="77"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78" xfId="0" applyFont="1" applyBorder="1" applyAlignment="1" applyProtection="1">
      <alignment horizontal="left" vertical="center" wrapText="1"/>
    </xf>
    <xf numFmtId="0" fontId="2" fillId="0" borderId="0" xfId="0" quotePrefix="1"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quotePrefix="1"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0" xfId="0" quotePrefix="1"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0" xfId="0" applyFont="1" applyFill="1" applyBorder="1" applyAlignment="1" applyProtection="1">
      <alignment horizontal="left" vertical="center"/>
    </xf>
    <xf numFmtId="0" fontId="45" fillId="0" borderId="0" xfId="0" quotePrefix="1" applyFont="1" applyBorder="1" applyAlignment="1" applyProtection="1">
      <alignment horizontal="center" vertical="center"/>
    </xf>
    <xf numFmtId="0" fontId="37" fillId="0" borderId="52" xfId="0" applyFont="1" applyBorder="1" applyAlignment="1" applyProtection="1">
      <alignment horizontal="right"/>
    </xf>
    <xf numFmtId="0" fontId="37" fillId="0" borderId="0" xfId="0" applyFont="1" applyBorder="1" applyAlignment="1" applyProtection="1">
      <alignment horizontal="right"/>
    </xf>
    <xf numFmtId="0" fontId="2" fillId="0" borderId="52" xfId="0" applyFont="1" applyBorder="1" applyAlignment="1" applyProtection="1">
      <alignment horizontal="right"/>
    </xf>
    <xf numFmtId="0" fontId="2" fillId="0" borderId="0" xfId="0" applyFont="1" applyBorder="1" applyAlignment="1" applyProtection="1">
      <alignment horizontal="right"/>
    </xf>
    <xf numFmtId="0" fontId="45" fillId="0" borderId="0" xfId="0" quotePrefix="1" applyFont="1" applyFill="1" applyBorder="1" applyAlignment="1" applyProtection="1">
      <alignment horizontal="center" vertical="center" wrapText="1"/>
    </xf>
    <xf numFmtId="0" fontId="2" fillId="0" borderId="12" xfId="0" quotePrefix="1" applyFont="1" applyFill="1" applyBorder="1" applyAlignment="1" applyProtection="1">
      <alignment horizontal="center" vertical="center" wrapText="1"/>
    </xf>
    <xf numFmtId="0" fontId="2" fillId="0" borderId="17" xfId="0" quotePrefix="1" applyFont="1" applyBorder="1" applyAlignment="1" applyProtection="1">
      <alignment horizontal="center" vertical="center"/>
    </xf>
    <xf numFmtId="0" fontId="37" fillId="0" borderId="52" xfId="0" applyFont="1" applyBorder="1" applyAlignment="1" applyProtection="1">
      <alignment horizontal="right" wrapText="1"/>
    </xf>
    <xf numFmtId="0" fontId="37" fillId="0" borderId="0" xfId="0" applyFont="1" applyBorder="1" applyAlignment="1" applyProtection="1">
      <alignment horizontal="right" wrapText="1"/>
    </xf>
    <xf numFmtId="0" fontId="2" fillId="0" borderId="52" xfId="0" applyFont="1" applyBorder="1" applyAlignment="1" applyProtection="1">
      <alignment horizontal="right" wrapText="1"/>
    </xf>
    <xf numFmtId="0" fontId="46" fillId="0" borderId="52"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0" borderId="17" xfId="0" applyFont="1" applyFill="1" applyBorder="1" applyAlignment="1" applyProtection="1">
      <alignment horizontal="left" vertical="center" wrapText="1"/>
    </xf>
    <xf numFmtId="0" fontId="41" fillId="0" borderId="42" xfId="8" applyNumberFormat="1" applyFont="1" applyFill="1" applyBorder="1" applyAlignment="1" applyProtection="1">
      <alignment horizontal="center"/>
    </xf>
    <xf numFmtId="0" fontId="41" fillId="0" borderId="69" xfId="8" applyNumberFormat="1" applyFont="1" applyFill="1" applyBorder="1" applyAlignment="1" applyProtection="1">
      <alignment horizontal="center"/>
    </xf>
    <xf numFmtId="0" fontId="41" fillId="0" borderId="42" xfId="17" applyFont="1" applyBorder="1" applyAlignment="1" applyProtection="1">
      <alignment horizontal="center"/>
    </xf>
    <xf numFmtId="0" fontId="41" fillId="0" borderId="33" xfId="17" applyFont="1" applyBorder="1" applyAlignment="1" applyProtection="1">
      <alignment horizontal="center"/>
    </xf>
    <xf numFmtId="0" fontId="41" fillId="0" borderId="34" xfId="17" applyFont="1" applyBorder="1" applyAlignment="1" applyProtection="1">
      <alignment horizontal="center"/>
    </xf>
    <xf numFmtId="49" fontId="41" fillId="26" borderId="43" xfId="17" quotePrefix="1" applyNumberFormat="1" applyFont="1" applyFill="1" applyBorder="1" applyAlignment="1" applyProtection="1">
      <alignment horizontal="left" vertical="center" wrapText="1"/>
      <protection locked="0"/>
    </xf>
    <xf numFmtId="49" fontId="41" fillId="26" borderId="2" xfId="17" applyNumberFormat="1" applyFont="1" applyFill="1" applyBorder="1" applyAlignment="1" applyProtection="1">
      <alignment horizontal="left" vertical="center" wrapText="1"/>
      <protection locked="0"/>
    </xf>
    <xf numFmtId="0" fontId="41" fillId="0" borderId="43" xfId="17" applyFont="1" applyFill="1" applyBorder="1" applyAlignment="1" applyProtection="1">
      <alignment horizontal="center"/>
      <protection hidden="1"/>
    </xf>
    <xf numFmtId="0" fontId="41" fillId="0" borderId="2" xfId="17" applyFont="1" applyFill="1" applyBorder="1" applyAlignment="1" applyProtection="1">
      <alignment horizontal="center"/>
      <protection hidden="1"/>
    </xf>
    <xf numFmtId="49" fontId="41" fillId="29" borderId="36" xfId="17" applyNumberFormat="1" applyFont="1" applyFill="1" applyBorder="1" applyAlignment="1" applyProtection="1">
      <alignment horizontal="center"/>
      <protection locked="0"/>
    </xf>
    <xf numFmtId="49" fontId="41" fillId="29" borderId="0" xfId="17" applyNumberFormat="1" applyFont="1" applyFill="1" applyBorder="1" applyAlignment="1" applyProtection="1">
      <alignment horizontal="center"/>
      <protection locked="0"/>
    </xf>
    <xf numFmtId="166" fontId="41" fillId="0" borderId="67" xfId="7" applyFont="1" applyFill="1" applyBorder="1" applyAlignment="1" applyProtection="1">
      <alignment horizontal="center" wrapText="1"/>
      <protection hidden="1"/>
    </xf>
    <xf numFmtId="166" fontId="41" fillId="0" borderId="68" xfId="7" applyFont="1" applyFill="1" applyBorder="1" applyAlignment="1" applyProtection="1">
      <alignment horizontal="center" wrapText="1"/>
      <protection hidden="1"/>
    </xf>
    <xf numFmtId="0" fontId="41" fillId="0" borderId="67" xfId="17" applyFont="1" applyFill="1" applyBorder="1" applyAlignment="1" applyProtection="1">
      <alignment horizontal="center"/>
      <protection hidden="1"/>
    </xf>
    <xf numFmtId="0" fontId="41" fillId="0" borderId="68" xfId="17" applyFont="1" applyFill="1" applyBorder="1" applyAlignment="1" applyProtection="1">
      <alignment horizontal="center"/>
      <protection hidden="1"/>
    </xf>
    <xf numFmtId="0" fontId="41" fillId="0" borderId="69" xfId="17" applyFont="1" applyFill="1" applyBorder="1" applyAlignment="1" applyProtection="1">
      <alignment horizontal="center"/>
      <protection hidden="1"/>
    </xf>
    <xf numFmtId="166" fontId="41" fillId="0" borderId="69" xfId="7" applyFont="1" applyFill="1" applyBorder="1" applyAlignment="1" applyProtection="1">
      <alignment horizontal="center" wrapText="1"/>
      <protection hidden="1"/>
    </xf>
    <xf numFmtId="166" fontId="41" fillId="0" borderId="67" xfId="17" applyNumberFormat="1" applyFont="1" applyFill="1" applyBorder="1" applyAlignment="1" applyProtection="1">
      <alignment horizontal="center"/>
      <protection hidden="1"/>
    </xf>
    <xf numFmtId="49" fontId="41" fillId="29" borderId="32" xfId="17" applyNumberFormat="1" applyFont="1" applyFill="1" applyBorder="1" applyAlignment="1" applyProtection="1">
      <alignment horizontal="center"/>
      <protection locked="0"/>
    </xf>
    <xf numFmtId="49" fontId="41" fillId="26" borderId="70" xfId="17" applyNumberFormat="1" applyFont="1" applyFill="1" applyBorder="1" applyAlignment="1" applyProtection="1">
      <alignment horizontal="left" vertical="center" wrapText="1"/>
      <protection locked="0"/>
    </xf>
    <xf numFmtId="0" fontId="41" fillId="0" borderId="70" xfId="17" applyFont="1" applyFill="1" applyBorder="1" applyAlignment="1" applyProtection="1">
      <alignment horizontal="center"/>
      <protection hidden="1"/>
    </xf>
    <xf numFmtId="0" fontId="41" fillId="0" borderId="67" xfId="17" applyFont="1" applyFill="1" applyBorder="1" applyAlignment="1" applyProtection="1">
      <alignment horizontal="center"/>
    </xf>
    <xf numFmtId="0" fontId="41" fillId="0" borderId="68" xfId="17" applyFont="1" applyFill="1" applyBorder="1" applyAlignment="1" applyProtection="1">
      <alignment horizontal="center"/>
    </xf>
    <xf numFmtId="0" fontId="38" fillId="0" borderId="0" xfId="0" applyFont="1" applyBorder="1" applyAlignment="1" applyProtection="1">
      <alignment horizontal="left" wrapText="1"/>
    </xf>
    <xf numFmtId="0" fontId="38" fillId="0" borderId="0" xfId="0" applyFont="1" applyBorder="1" applyAlignment="1" applyProtection="1">
      <alignment horizontal="left" vertical="top" wrapText="1"/>
    </xf>
    <xf numFmtId="0" fontId="38" fillId="0" borderId="48" xfId="0" applyFont="1" applyBorder="1" applyAlignment="1" applyProtection="1">
      <alignment horizontal="left" vertical="top" wrapText="1"/>
    </xf>
    <xf numFmtId="0" fontId="38" fillId="0" borderId="37" xfId="0" applyFont="1" applyBorder="1" applyAlignment="1" applyProtection="1">
      <alignment horizontal="left" vertical="top" wrapText="1"/>
    </xf>
    <xf numFmtId="0" fontId="38" fillId="0" borderId="48" xfId="0" applyFont="1" applyBorder="1" applyAlignment="1" applyProtection="1">
      <alignment horizontal="left" wrapText="1"/>
    </xf>
    <xf numFmtId="0" fontId="38" fillId="0" borderId="37" xfId="0" applyFont="1" applyBorder="1" applyAlignment="1" applyProtection="1">
      <alignment horizontal="left" wrapText="1"/>
    </xf>
    <xf numFmtId="0" fontId="7" fillId="0" borderId="68" xfId="8" quotePrefix="1" applyFont="1" applyBorder="1" applyAlignment="1" applyProtection="1">
      <alignment horizontal="center"/>
    </xf>
    <xf numFmtId="0" fontId="7" fillId="0" borderId="68" xfId="8" applyFont="1" applyBorder="1" applyAlignment="1" applyProtection="1">
      <alignment horizontal="center"/>
    </xf>
    <xf numFmtId="0" fontId="7" fillId="0" borderId="69" xfId="8" applyFont="1" applyBorder="1" applyAlignment="1" applyProtection="1">
      <alignment horizontal="center"/>
    </xf>
    <xf numFmtId="0" fontId="41" fillId="0" borderId="33" xfId="17" applyFont="1" applyBorder="1" applyAlignment="1" applyProtection="1">
      <alignment horizontal="center" wrapText="1"/>
    </xf>
    <xf numFmtId="0" fontId="41" fillId="0" borderId="69" xfId="17" applyFont="1" applyBorder="1" applyAlignment="1" applyProtection="1">
      <alignment horizontal="center" wrapText="1"/>
    </xf>
    <xf numFmtId="0" fontId="7" fillId="0" borderId="67" xfId="8" quotePrefix="1" applyFont="1" applyBorder="1" applyAlignment="1" applyProtection="1">
      <alignment horizontal="center"/>
    </xf>
    <xf numFmtId="0" fontId="41" fillId="0" borderId="36" xfId="8" applyNumberFormat="1" applyFont="1" applyFill="1" applyBorder="1" applyAlignment="1" applyProtection="1">
      <alignment horizontal="left" vertical="top" wrapText="1"/>
    </xf>
    <xf numFmtId="0" fontId="41" fillId="0" borderId="0" xfId="8" applyNumberFormat="1" applyFont="1" applyFill="1" applyBorder="1" applyAlignment="1" applyProtection="1">
      <alignment horizontal="left" vertical="top" wrapText="1"/>
    </xf>
    <xf numFmtId="0" fontId="41" fillId="0" borderId="32" xfId="8" applyNumberFormat="1" applyFont="1" applyFill="1" applyBorder="1" applyAlignment="1" applyProtection="1">
      <alignment horizontal="left" vertical="top" wrapText="1"/>
    </xf>
    <xf numFmtId="0" fontId="41" fillId="0" borderId="68" xfId="8" applyNumberFormat="1" applyFont="1" applyFill="1" applyBorder="1" applyAlignment="1" applyProtection="1">
      <alignment horizontal="center"/>
    </xf>
    <xf numFmtId="0" fontId="38" fillId="0" borderId="36" xfId="17" applyFont="1" applyBorder="1" applyAlignment="1" applyProtection="1">
      <alignment horizontal="center"/>
    </xf>
    <xf numFmtId="0" fontId="38" fillId="0" borderId="0" xfId="17" applyFont="1" applyBorder="1" applyAlignment="1" applyProtection="1">
      <alignment horizontal="center"/>
    </xf>
    <xf numFmtId="0" fontId="38" fillId="0" borderId="32" xfId="17" applyFont="1" applyBorder="1" applyAlignment="1" applyProtection="1">
      <alignment horizontal="center"/>
    </xf>
    <xf numFmtId="0" fontId="41" fillId="0" borderId="33" xfId="8" applyNumberFormat="1" applyFont="1" applyFill="1" applyBorder="1" applyAlignment="1" applyProtection="1">
      <alignment horizontal="center"/>
    </xf>
    <xf numFmtId="0" fontId="41" fillId="0" borderId="34" xfId="8" applyNumberFormat="1" applyFont="1" applyFill="1" applyBorder="1" applyAlignment="1" applyProtection="1">
      <alignment horizontal="center"/>
    </xf>
    <xf numFmtId="0" fontId="38" fillId="0" borderId="0" xfId="0" applyFont="1" applyFill="1" applyBorder="1" applyAlignment="1" applyProtection="1">
      <alignment horizontal="left" wrapText="1"/>
    </xf>
    <xf numFmtId="0" fontId="38" fillId="0" borderId="0" xfId="0" applyFont="1" applyFill="1" applyBorder="1" applyAlignment="1">
      <alignment horizontal="left" wrapText="1"/>
    </xf>
    <xf numFmtId="0" fontId="41" fillId="0" borderId="0" xfId="0" applyFont="1" applyFill="1" applyBorder="1" applyAlignment="1" applyProtection="1">
      <alignment horizontal="left" wrapText="1"/>
    </xf>
    <xf numFmtId="166" fontId="41" fillId="0" borderId="0" xfId="136" quotePrefix="1" applyFont="1" applyFill="1" applyBorder="1" applyAlignment="1" applyProtection="1">
      <alignment horizontal="left" wrapText="1"/>
    </xf>
    <xf numFmtId="0" fontId="41" fillId="0" borderId="0" xfId="0" applyFont="1" applyBorder="1" applyAlignment="1" applyProtection="1">
      <alignment horizontal="left" wrapText="1"/>
    </xf>
    <xf numFmtId="166" fontId="41" fillId="0" borderId="0" xfId="136" quotePrefix="1" applyFont="1" applyBorder="1" applyAlignment="1" applyProtection="1">
      <alignment horizontal="left" wrapText="1"/>
    </xf>
    <xf numFmtId="0" fontId="41" fillId="0" borderId="48" xfId="0" applyFont="1" applyBorder="1" applyAlignment="1" applyProtection="1">
      <alignment horizontal="left" wrapText="1"/>
    </xf>
    <xf numFmtId="0" fontId="41" fillId="0" borderId="37" xfId="0" applyFont="1" applyBorder="1" applyAlignment="1" applyProtection="1">
      <alignment horizontal="left" wrapText="1"/>
    </xf>
    <xf numFmtId="0" fontId="41" fillId="0" borderId="50" xfId="0" applyFont="1" applyBorder="1" applyAlignment="1" applyProtection="1">
      <alignment horizontal="left" wrapText="1"/>
    </xf>
    <xf numFmtId="0" fontId="41" fillId="0" borderId="38" xfId="0" applyFont="1" applyBorder="1" applyAlignment="1" applyProtection="1">
      <alignment horizontal="left" wrapText="1"/>
    </xf>
    <xf numFmtId="166" fontId="41" fillId="0" borderId="79" xfId="136" quotePrefix="1" applyFont="1" applyBorder="1" applyAlignment="1" applyProtection="1">
      <alignment horizontal="left" wrapText="1"/>
    </xf>
    <xf numFmtId="166" fontId="41" fillId="0" borderId="40" xfId="136" quotePrefix="1" applyFont="1" applyBorder="1" applyAlignment="1" applyProtection="1">
      <alignment horizontal="left" wrapText="1"/>
    </xf>
    <xf numFmtId="0" fontId="38" fillId="0" borderId="0" xfId="0" applyFont="1" applyFill="1" applyBorder="1" applyAlignment="1" applyProtection="1">
      <alignment horizontal="left" vertical="top" wrapText="1"/>
    </xf>
    <xf numFmtId="0" fontId="41" fillId="0" borderId="0" xfId="0" quotePrefix="1" applyFont="1" applyFill="1" applyBorder="1" applyAlignment="1" applyProtection="1">
      <alignment horizontal="left" wrapText="1"/>
    </xf>
    <xf numFmtId="0" fontId="41" fillId="0" borderId="0" xfId="0" quotePrefix="1" applyFont="1" applyFill="1" applyBorder="1" applyAlignment="1" applyProtection="1">
      <alignment horizontal="left" vertical="top" wrapText="1"/>
    </xf>
    <xf numFmtId="0" fontId="38" fillId="0" borderId="0" xfId="0" quotePrefix="1" applyFont="1" applyFill="1" applyBorder="1" applyAlignment="1" applyProtection="1">
      <alignment horizontal="left" wrapText="1"/>
    </xf>
    <xf numFmtId="0" fontId="41" fillId="0" borderId="0" xfId="0" quotePrefix="1" applyFont="1" applyBorder="1" applyAlignment="1" applyProtection="1">
      <alignment horizontal="left" wrapText="1"/>
    </xf>
    <xf numFmtId="0" fontId="38" fillId="0" borderId="49" xfId="0" applyFont="1" applyFill="1" applyBorder="1" applyAlignment="1" applyProtection="1">
      <alignment horizontal="left" wrapText="1"/>
    </xf>
    <xf numFmtId="0" fontId="38" fillId="0" borderId="39" xfId="0" applyFont="1" applyFill="1" applyBorder="1" applyAlignment="1" applyProtection="1">
      <alignment horizontal="left" wrapText="1"/>
    </xf>
    <xf numFmtId="0" fontId="41" fillId="0" borderId="48" xfId="0" quotePrefix="1" applyFont="1" applyBorder="1" applyAlignment="1" applyProtection="1">
      <alignment horizontal="left" wrapText="1"/>
    </xf>
    <xf numFmtId="0" fontId="41" fillId="0" borderId="37" xfId="0" quotePrefix="1" applyFont="1" applyBorder="1" applyAlignment="1" applyProtection="1">
      <alignment horizontal="left" wrapText="1"/>
    </xf>
    <xf numFmtId="0" fontId="38" fillId="0" borderId="49" xfId="0" applyFont="1" applyBorder="1" applyAlignment="1" applyProtection="1">
      <alignment horizontal="left" wrapText="1"/>
    </xf>
    <xf numFmtId="0" fontId="38" fillId="0" borderId="39" xfId="0" applyFont="1" applyBorder="1" applyAlignment="1" applyProtection="1">
      <alignment horizontal="left" wrapText="1"/>
    </xf>
    <xf numFmtId="0" fontId="38" fillId="0" borderId="48" xfId="0" quotePrefix="1" applyFont="1" applyBorder="1" applyAlignment="1" applyProtection="1">
      <alignment horizontal="left" wrapText="1"/>
    </xf>
    <xf numFmtId="0" fontId="38" fillId="0" borderId="37" xfId="0" quotePrefix="1" applyFont="1" applyBorder="1" applyAlignment="1" applyProtection="1">
      <alignment horizontal="left" wrapText="1"/>
    </xf>
    <xf numFmtId="0" fontId="38" fillId="0" borderId="36" xfId="0" applyFont="1" applyBorder="1" applyAlignment="1" applyProtection="1">
      <alignment horizontal="left" wrapText="1"/>
    </xf>
    <xf numFmtId="0" fontId="38" fillId="0" borderId="50" xfId="0" applyFont="1" applyBorder="1" applyAlignment="1" applyProtection="1">
      <alignment horizontal="left" wrapText="1"/>
    </xf>
    <xf numFmtId="0" fontId="38" fillId="0" borderId="38" xfId="0" applyFont="1" applyBorder="1" applyAlignment="1" applyProtection="1">
      <alignment horizontal="left" wrapText="1"/>
    </xf>
    <xf numFmtId="0" fontId="41" fillId="0" borderId="0" xfId="0" applyFont="1" applyFill="1" applyBorder="1" applyAlignment="1" applyProtection="1">
      <alignment horizontal="left" vertical="top" wrapText="1"/>
    </xf>
    <xf numFmtId="0" fontId="38" fillId="0" borderId="37" xfId="0" applyFont="1" applyFill="1" applyBorder="1" applyAlignment="1" applyProtection="1">
      <alignment horizontal="left" wrapText="1"/>
    </xf>
    <xf numFmtId="0" fontId="41" fillId="0" borderId="67" xfId="11" quotePrefix="1" applyFont="1" applyBorder="1" applyAlignment="1" applyProtection="1">
      <alignment horizontal="left"/>
    </xf>
    <xf numFmtId="0" fontId="41" fillId="0" borderId="68" xfId="11" quotePrefix="1" applyFont="1" applyBorder="1" applyAlignment="1" applyProtection="1">
      <alignment horizontal="left"/>
    </xf>
    <xf numFmtId="0" fontId="41" fillId="0" borderId="0" xfId="0" applyFont="1" applyBorder="1" applyAlignment="1" applyProtection="1">
      <alignment horizontal="left"/>
    </xf>
    <xf numFmtId="0" fontId="38" fillId="0" borderId="0" xfId="0" applyFont="1" applyBorder="1" applyAlignment="1" applyProtection="1">
      <alignment horizontal="left"/>
    </xf>
    <xf numFmtId="0" fontId="41" fillId="0" borderId="0" xfId="0" applyFont="1" applyBorder="1" applyProtection="1"/>
    <xf numFmtId="0" fontId="38" fillId="0" borderId="0" xfId="0" applyFont="1" applyBorder="1" applyProtection="1"/>
    <xf numFmtId="0" fontId="41" fillId="0" borderId="25" xfId="11" quotePrefix="1" applyFont="1" applyBorder="1" applyAlignment="1" applyProtection="1">
      <alignment horizontal="left" wrapText="1"/>
    </xf>
    <xf numFmtId="0" fontId="41" fillId="0" borderId="68" xfId="11" quotePrefix="1" applyFont="1" applyBorder="1" applyAlignment="1" applyProtection="1">
      <alignment horizontal="left" wrapText="1"/>
    </xf>
    <xf numFmtId="0" fontId="41" fillId="0" borderId="0" xfId="11" quotePrefix="1" applyFont="1" applyBorder="1" applyAlignment="1" applyProtection="1">
      <alignment horizontal="left" wrapText="1"/>
    </xf>
    <xf numFmtId="0" fontId="41" fillId="0" borderId="0" xfId="11" quotePrefix="1" applyFont="1" applyBorder="1" applyAlignment="1" applyProtection="1">
      <alignment horizontal="left"/>
    </xf>
    <xf numFmtId="0" fontId="41" fillId="0" borderId="25" xfId="11" quotePrefix="1" applyFont="1" applyBorder="1" applyAlignment="1" applyProtection="1">
      <alignment horizontal="left"/>
    </xf>
    <xf numFmtId="0" fontId="39" fillId="0" borderId="7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71"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6"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7" fillId="0" borderId="80" xfId="0" applyFont="1" applyBorder="1" applyAlignment="1">
      <alignment horizontal="center" wrapText="1"/>
    </xf>
    <xf numFmtId="0" fontId="37" fillId="0" borderId="81" xfId="0" applyFont="1" applyBorder="1" applyAlignment="1">
      <alignment horizontal="center" wrapText="1"/>
    </xf>
    <xf numFmtId="0" fontId="37" fillId="0" borderId="82" xfId="0" applyFont="1" applyBorder="1" applyAlignment="1">
      <alignment horizontal="center" wrapText="1"/>
    </xf>
    <xf numFmtId="9" fontId="39" fillId="0" borderId="71" xfId="19" applyFont="1" applyFill="1" applyBorder="1" applyAlignment="1">
      <alignment horizontal="center" vertical="center" wrapText="1"/>
    </xf>
    <xf numFmtId="9" fontId="39" fillId="0" borderId="10" xfId="19" applyFont="1" applyFill="1" applyBorder="1" applyAlignment="1">
      <alignment horizontal="center" vertical="center" wrapText="1"/>
    </xf>
    <xf numFmtId="0" fontId="39" fillId="0" borderId="80" xfId="0" applyFont="1" applyFill="1" applyBorder="1" applyAlignment="1">
      <alignment horizontal="center" vertical="center" wrapText="1"/>
    </xf>
    <xf numFmtId="0" fontId="39" fillId="0" borderId="81" xfId="0" applyFont="1" applyFill="1" applyBorder="1" applyAlignment="1">
      <alignment horizontal="center" vertical="center" wrapText="1"/>
    </xf>
    <xf numFmtId="0" fontId="39" fillId="0" borderId="82" xfId="0" applyFont="1" applyFill="1" applyBorder="1" applyAlignment="1">
      <alignment horizontal="center" vertical="center" wrapText="1"/>
    </xf>
  </cellXfs>
  <cellStyles count="258">
    <cellStyle name="20 % - Accent1 2" xfId="20" xr:uid="{00000000-0005-0000-0000-000014000000}"/>
    <cellStyle name="20 % - Accent2 2" xfId="21" xr:uid="{00000000-0005-0000-0000-000015000000}"/>
    <cellStyle name="20 % - Accent3 2" xfId="22" xr:uid="{00000000-0005-0000-0000-000016000000}"/>
    <cellStyle name="20 % - Accent4 2" xfId="23" xr:uid="{00000000-0005-0000-0000-000017000000}"/>
    <cellStyle name="20 % - Accent5 2" xfId="24" xr:uid="{00000000-0005-0000-0000-000018000000}"/>
    <cellStyle name="20 % - Accent6 2" xfId="25" xr:uid="{00000000-0005-0000-0000-000019000000}"/>
    <cellStyle name="20% - Accent1 2" xfId="26" xr:uid="{00000000-0005-0000-0000-00001A000000}"/>
    <cellStyle name="20% - Accent2 2" xfId="27" xr:uid="{00000000-0005-0000-0000-00001B000000}"/>
    <cellStyle name="20% - Accent3 2" xfId="28" xr:uid="{00000000-0005-0000-0000-00001C000000}"/>
    <cellStyle name="20% - Accent4 2" xfId="29" xr:uid="{00000000-0005-0000-0000-00001D000000}"/>
    <cellStyle name="20% - Accent5 2" xfId="30" xr:uid="{00000000-0005-0000-0000-00001E000000}"/>
    <cellStyle name="20% - Accent6 2" xfId="31" xr:uid="{00000000-0005-0000-0000-00001F000000}"/>
    <cellStyle name="40 % - Accent1 2" xfId="32" xr:uid="{00000000-0005-0000-0000-000020000000}"/>
    <cellStyle name="40 % - Accent2 2" xfId="33" xr:uid="{00000000-0005-0000-0000-000021000000}"/>
    <cellStyle name="40 % - Accent3 2" xfId="34" xr:uid="{00000000-0005-0000-0000-000022000000}"/>
    <cellStyle name="40 % - Accent4 2" xfId="35" xr:uid="{00000000-0005-0000-0000-000023000000}"/>
    <cellStyle name="40 % - Accent5 2" xfId="36" xr:uid="{00000000-0005-0000-0000-000024000000}"/>
    <cellStyle name="40 % - Accent6 2" xfId="37" xr:uid="{00000000-0005-0000-0000-000025000000}"/>
    <cellStyle name="40% - Accent1 2" xfId="38" xr:uid="{00000000-0005-0000-0000-000026000000}"/>
    <cellStyle name="40% - Accent2 2" xfId="39" xr:uid="{00000000-0005-0000-0000-000027000000}"/>
    <cellStyle name="40% - Accent3 2" xfId="40" xr:uid="{00000000-0005-0000-0000-000028000000}"/>
    <cellStyle name="40% - Accent4 2" xfId="41" xr:uid="{00000000-0005-0000-0000-000029000000}"/>
    <cellStyle name="40% - Accent5 2" xfId="42" xr:uid="{00000000-0005-0000-0000-00002A000000}"/>
    <cellStyle name="40% - Accent6 2" xfId="43" xr:uid="{00000000-0005-0000-0000-00002B000000}"/>
    <cellStyle name="60 % - Accent1 2" xfId="44" xr:uid="{00000000-0005-0000-0000-00002C000000}"/>
    <cellStyle name="60 % - Accent2 2" xfId="45" xr:uid="{00000000-0005-0000-0000-00002D000000}"/>
    <cellStyle name="60 % - Accent3 2" xfId="46" xr:uid="{00000000-0005-0000-0000-00002E000000}"/>
    <cellStyle name="60 % - Accent4 2" xfId="47" xr:uid="{00000000-0005-0000-0000-00002F000000}"/>
    <cellStyle name="60 % - Accent5 2" xfId="48" xr:uid="{00000000-0005-0000-0000-000030000000}"/>
    <cellStyle name="60 % - Accent6 2" xfId="49" xr:uid="{00000000-0005-0000-0000-000031000000}"/>
    <cellStyle name="60% - Accent1 2" xfId="50" xr:uid="{00000000-0005-0000-0000-000032000000}"/>
    <cellStyle name="60% - Accent2 2" xfId="51" xr:uid="{00000000-0005-0000-0000-000033000000}"/>
    <cellStyle name="60% - Accent3 2" xfId="52" xr:uid="{00000000-0005-0000-0000-000034000000}"/>
    <cellStyle name="60% - Accent4 2" xfId="53" xr:uid="{00000000-0005-0000-0000-000035000000}"/>
    <cellStyle name="60% - Accent5 2" xfId="54" xr:uid="{00000000-0005-0000-0000-000036000000}"/>
    <cellStyle name="60% - Accent6 2" xfId="55" xr:uid="{00000000-0005-0000-0000-000037000000}"/>
    <cellStyle name="Accent1 2" xfId="56" xr:uid="{00000000-0005-0000-0000-000038000000}"/>
    <cellStyle name="Accent1 3" xfId="57" xr:uid="{00000000-0005-0000-0000-000039000000}"/>
    <cellStyle name="Accent1 4" xfId="58" xr:uid="{00000000-0005-0000-0000-00003A000000}"/>
    <cellStyle name="Accent2 2" xfId="59" xr:uid="{00000000-0005-0000-0000-00003B000000}"/>
    <cellStyle name="Accent2 3" xfId="60" xr:uid="{00000000-0005-0000-0000-00003C000000}"/>
    <cellStyle name="Accent2 4" xfId="61" xr:uid="{00000000-0005-0000-0000-00003D000000}"/>
    <cellStyle name="Accent3 2" xfId="62" xr:uid="{00000000-0005-0000-0000-00003E000000}"/>
    <cellStyle name="Accent3 3" xfId="63" xr:uid="{00000000-0005-0000-0000-00003F000000}"/>
    <cellStyle name="Accent3 4" xfId="64" xr:uid="{00000000-0005-0000-0000-000040000000}"/>
    <cellStyle name="Accent4 2" xfId="65" xr:uid="{00000000-0005-0000-0000-000041000000}"/>
    <cellStyle name="Accent4 3" xfId="66" xr:uid="{00000000-0005-0000-0000-000042000000}"/>
    <cellStyle name="Accent4 4" xfId="67" xr:uid="{00000000-0005-0000-0000-000043000000}"/>
    <cellStyle name="Accent5 2" xfId="68" xr:uid="{00000000-0005-0000-0000-000044000000}"/>
    <cellStyle name="Accent5 3" xfId="69" xr:uid="{00000000-0005-0000-0000-000045000000}"/>
    <cellStyle name="Accent5 4" xfId="70" xr:uid="{00000000-0005-0000-0000-000046000000}"/>
    <cellStyle name="Accent6 2" xfId="71" xr:uid="{00000000-0005-0000-0000-000047000000}"/>
    <cellStyle name="Accent6 3" xfId="72" xr:uid="{00000000-0005-0000-0000-000048000000}"/>
    <cellStyle name="Accent6 4" xfId="73" xr:uid="{00000000-0005-0000-0000-000049000000}"/>
    <cellStyle name="AttribBox" xfId="74" xr:uid="{00000000-0005-0000-0000-00004A000000}"/>
    <cellStyle name="AttribBox 2" xfId="208" xr:uid="{00000000-0005-0000-0000-0000D0000000}"/>
    <cellStyle name="Attribute" xfId="75" xr:uid="{00000000-0005-0000-0000-00004B000000}"/>
    <cellStyle name="Avertissement 2" xfId="76" xr:uid="{00000000-0005-0000-0000-00004C000000}"/>
    <cellStyle name="Bad 2" xfId="77" xr:uid="{00000000-0005-0000-0000-00004D000000}"/>
    <cellStyle name="Calcul 2" xfId="78" xr:uid="{00000000-0005-0000-0000-00004E000000}"/>
    <cellStyle name="Calcul 2 2" xfId="207" xr:uid="{00000000-0005-0000-0000-0000CF000000}"/>
    <cellStyle name="Calcul 2 2 2" xfId="251" xr:uid="{00000000-0005-0000-0000-0000FB000000}"/>
    <cellStyle name="Calcul 2 3" xfId="210" xr:uid="{00000000-0005-0000-0000-0000D2000000}"/>
    <cellStyle name="Calcul 2 3 2" xfId="253" xr:uid="{00000000-0005-0000-0000-0000FD000000}"/>
    <cellStyle name="Calcul 2 4" xfId="217" xr:uid="{00000000-0005-0000-0000-0000D9000000}"/>
    <cellStyle name="Calculation 2" xfId="79" xr:uid="{00000000-0005-0000-0000-00004F000000}"/>
    <cellStyle name="Calculation 2 2" xfId="192" xr:uid="{00000000-0005-0000-0000-0000C0000000}"/>
    <cellStyle name="Calculation 2 2 2" xfId="236" xr:uid="{00000000-0005-0000-0000-0000EC000000}"/>
    <cellStyle name="Calculation 2 3" xfId="201" xr:uid="{00000000-0005-0000-0000-0000C9000000}"/>
    <cellStyle name="Calculation 2 3 2" xfId="245" xr:uid="{00000000-0005-0000-0000-0000F5000000}"/>
    <cellStyle name="Calculation 2 4" xfId="218" xr:uid="{00000000-0005-0000-0000-0000DA000000}"/>
    <cellStyle name="CategoryHeading" xfId="80" xr:uid="{00000000-0005-0000-0000-000050000000}"/>
    <cellStyle name="Cellule liée 2" xfId="81" xr:uid="{00000000-0005-0000-0000-000051000000}"/>
    <cellStyle name="Check Cell 2" xfId="82" xr:uid="{00000000-0005-0000-0000-000052000000}"/>
    <cellStyle name="Comma" xfId="4" xr:uid="{00000000-0005-0000-0000-000004000000}"/>
    <cellStyle name="Comma [0]" xfId="5" xr:uid="{00000000-0005-0000-0000-000005000000}"/>
    <cellStyle name="Comma 2" xfId="83" xr:uid="{00000000-0005-0000-0000-000053000000}"/>
    <cellStyle name="Comma 2 2" xfId="84" xr:uid="{00000000-0005-0000-0000-000054000000}"/>
    <cellStyle name="Comma 2 2 2" xfId="85" xr:uid="{00000000-0005-0000-0000-000055000000}"/>
    <cellStyle name="Comma 3" xfId="86" xr:uid="{00000000-0005-0000-0000-000056000000}"/>
    <cellStyle name="Comma_Canadian" xfId="15" xr:uid="{00000000-0005-0000-0000-00000F000000}"/>
    <cellStyle name="Commentaire 2" xfId="87" xr:uid="{00000000-0005-0000-0000-000057000000}"/>
    <cellStyle name="Commentaire 2 2" xfId="206" xr:uid="{00000000-0005-0000-0000-0000CE000000}"/>
    <cellStyle name="Commentaire 2 2 2" xfId="250" xr:uid="{00000000-0005-0000-0000-0000FA000000}"/>
    <cellStyle name="Commentaire 2 3" xfId="202" xr:uid="{00000000-0005-0000-0000-0000CA000000}"/>
    <cellStyle name="Commentaire 2 3 2" xfId="246" xr:uid="{00000000-0005-0000-0000-0000F6000000}"/>
    <cellStyle name="Commentaire 2 4" xfId="219" xr:uid="{00000000-0005-0000-0000-0000DB000000}"/>
    <cellStyle name="Currency" xfId="2" xr:uid="{00000000-0005-0000-0000-000002000000}"/>
    <cellStyle name="Currency [0]" xfId="3" xr:uid="{00000000-0005-0000-0000-000003000000}"/>
    <cellStyle name="Currency [0] 2" xfId="190" xr:uid="{00000000-0005-0000-0000-0000BE000000}"/>
    <cellStyle name="Currency [0] 2 2" xfId="234" xr:uid="{00000000-0005-0000-0000-0000EA000000}"/>
    <cellStyle name="Currency [0] 3" xfId="216" xr:uid="{00000000-0005-0000-0000-0000D8000000}"/>
    <cellStyle name="Currency 2" xfId="88" xr:uid="{00000000-0005-0000-0000-000058000000}"/>
    <cellStyle name="Currency 3" xfId="189" xr:uid="{00000000-0005-0000-0000-0000BD000000}"/>
    <cellStyle name="Currency 3 2" xfId="233" xr:uid="{00000000-0005-0000-0000-0000E9000000}"/>
    <cellStyle name="Currency 4" xfId="211" xr:uid="{00000000-0005-0000-0000-0000D3000000}"/>
    <cellStyle name="Currency 4 2" xfId="254" xr:uid="{00000000-0005-0000-0000-0000FE000000}"/>
    <cellStyle name="Currency 5" xfId="194" xr:uid="{00000000-0005-0000-0000-0000C2000000}"/>
    <cellStyle name="Currency 5 2" xfId="238" xr:uid="{00000000-0005-0000-0000-0000EE000000}"/>
    <cellStyle name="Currency 6" xfId="215" xr:uid="{00000000-0005-0000-0000-0000D7000000}"/>
    <cellStyle name="Entrée 2" xfId="89" xr:uid="{00000000-0005-0000-0000-000059000000}"/>
    <cellStyle name="Entrée 2 2" xfId="205" xr:uid="{00000000-0005-0000-0000-0000CD000000}"/>
    <cellStyle name="Entrée 2 2 2" xfId="249" xr:uid="{00000000-0005-0000-0000-0000F9000000}"/>
    <cellStyle name="Entrée 2 3" xfId="203" xr:uid="{00000000-0005-0000-0000-0000CB000000}"/>
    <cellStyle name="Entrée 2 3 2" xfId="247" xr:uid="{00000000-0005-0000-0000-0000F7000000}"/>
    <cellStyle name="Entrée 2 4" xfId="220" xr:uid="{00000000-0005-0000-0000-0000DC000000}"/>
    <cellStyle name="Euro" xfId="90" xr:uid="{00000000-0005-0000-0000-00005A000000}"/>
    <cellStyle name="Explanatory Text 2" xfId="91" xr:uid="{00000000-0005-0000-0000-00005B000000}"/>
    <cellStyle name="Good 2" xfId="92" xr:uid="{00000000-0005-0000-0000-00005C000000}"/>
    <cellStyle name="Heading 1 2" xfId="93" xr:uid="{00000000-0005-0000-0000-00005D000000}"/>
    <cellStyle name="Heading 2 2" xfId="94" xr:uid="{00000000-0005-0000-0000-00005E000000}"/>
    <cellStyle name="Heading 3 2" xfId="95" xr:uid="{00000000-0005-0000-0000-00005F000000}"/>
    <cellStyle name="Heading 3 2 2" xfId="221" xr:uid="{00000000-0005-0000-0000-0000DD000000}"/>
    <cellStyle name="Heading 4 2" xfId="96" xr:uid="{00000000-0005-0000-0000-000060000000}"/>
    <cellStyle name="Hyperlink 2" xfId="97" xr:uid="{00000000-0005-0000-0000-000061000000}"/>
    <cellStyle name="Input 2" xfId="98" xr:uid="{00000000-0005-0000-0000-000062000000}"/>
    <cellStyle name="Input 2 2" xfId="204" xr:uid="{00000000-0005-0000-0000-0000CC000000}"/>
    <cellStyle name="Input 2 2 2" xfId="248" xr:uid="{00000000-0005-0000-0000-0000F8000000}"/>
    <cellStyle name="Input 2 3" xfId="188" xr:uid="{00000000-0005-0000-0000-0000BC000000}"/>
    <cellStyle name="Input 2 3 2" xfId="232" xr:uid="{00000000-0005-0000-0000-0000E8000000}"/>
    <cellStyle name="Input 2 4" xfId="222" xr:uid="{00000000-0005-0000-0000-0000DE000000}"/>
    <cellStyle name="Insatisfaisant 2" xfId="99" xr:uid="{00000000-0005-0000-0000-000063000000}"/>
    <cellStyle name="Linked Cell 2" xfId="100" xr:uid="{00000000-0005-0000-0000-000064000000}"/>
    <cellStyle name="MajorHeading" xfId="101" xr:uid="{00000000-0005-0000-0000-000065000000}"/>
    <cellStyle name="Milliers" xfId="6" xr:uid="{00000000-0005-0000-0000-000006000000}"/>
    <cellStyle name="Neutral 2" xfId="102" xr:uid="{00000000-0005-0000-0000-000066000000}"/>
    <cellStyle name="Neutre 2" xfId="103" xr:uid="{00000000-0005-0000-0000-000067000000}"/>
    <cellStyle name="Normal" xfId="0" builtinId="0"/>
    <cellStyle name="Normal 10" xfId="104" xr:uid="{00000000-0005-0000-0000-000068000000}"/>
    <cellStyle name="Normal 11" xfId="105" xr:uid="{00000000-0005-0000-0000-000069000000}"/>
    <cellStyle name="Normal 11 2" xfId="106" xr:uid="{00000000-0005-0000-0000-00006A000000}"/>
    <cellStyle name="Normal 11 2 2" xfId="107" xr:uid="{00000000-0005-0000-0000-00006B000000}"/>
    <cellStyle name="Normal 11 3" xfId="108" xr:uid="{00000000-0005-0000-0000-00006C000000}"/>
    <cellStyle name="Normal 11 3 2" xfId="109" xr:uid="{00000000-0005-0000-0000-00006D000000}"/>
    <cellStyle name="Normal 11 4" xfId="110" xr:uid="{00000000-0005-0000-0000-00006E000000}"/>
    <cellStyle name="Normal 12" xfId="111" xr:uid="{00000000-0005-0000-0000-00006F000000}"/>
    <cellStyle name="Normal 12 11" xfId="112" xr:uid="{00000000-0005-0000-0000-000070000000}"/>
    <cellStyle name="Normal 12 2" xfId="113" xr:uid="{00000000-0005-0000-0000-000071000000}"/>
    <cellStyle name="Normal 12 2 2" xfId="114" xr:uid="{00000000-0005-0000-0000-000072000000}"/>
    <cellStyle name="Normal 12 3" xfId="115" xr:uid="{00000000-0005-0000-0000-000073000000}"/>
    <cellStyle name="Normal 13" xfId="14" xr:uid="{00000000-0005-0000-0000-00000E000000}"/>
    <cellStyle name="Normal 13 2" xfId="116" xr:uid="{00000000-0005-0000-0000-000074000000}"/>
    <cellStyle name="Normal 14" xfId="117" xr:uid="{00000000-0005-0000-0000-000075000000}"/>
    <cellStyle name="Normal 14 2" xfId="118" xr:uid="{00000000-0005-0000-0000-000076000000}"/>
    <cellStyle name="Normal 15" xfId="119" xr:uid="{00000000-0005-0000-0000-000077000000}"/>
    <cellStyle name="Normal 2" xfId="8" xr:uid="{00000000-0005-0000-0000-000008000000}"/>
    <cellStyle name="Normal 2 10" xfId="120" xr:uid="{00000000-0005-0000-0000-000078000000}"/>
    <cellStyle name="Normal 2 2" xfId="121" xr:uid="{00000000-0005-0000-0000-000079000000}"/>
    <cellStyle name="Normal 2 2 2" xfId="122" xr:uid="{00000000-0005-0000-0000-00007A000000}"/>
    <cellStyle name="Normal 2 2 3" xfId="123" xr:uid="{00000000-0005-0000-0000-00007B000000}"/>
    <cellStyle name="Normal 2 3" xfId="124" xr:uid="{00000000-0005-0000-0000-00007C000000}"/>
    <cellStyle name="Normal 2 3 2" xfId="125" xr:uid="{00000000-0005-0000-0000-00007D000000}"/>
    <cellStyle name="Normal 2 4" xfId="126" xr:uid="{00000000-0005-0000-0000-00007E000000}"/>
    <cellStyle name="Normal 2 5" xfId="127" xr:uid="{00000000-0005-0000-0000-00007F000000}"/>
    <cellStyle name="Normal 2 6" xfId="128" xr:uid="{00000000-0005-0000-0000-000080000000}"/>
    <cellStyle name="Normal 2 7" xfId="129" xr:uid="{00000000-0005-0000-0000-000081000000}"/>
    <cellStyle name="Normal 2 8" xfId="130" xr:uid="{00000000-0005-0000-0000-000082000000}"/>
    <cellStyle name="Normal 2 9" xfId="12" xr:uid="{00000000-0005-0000-0000-00000C000000}"/>
    <cellStyle name="Normal 3" xfId="17" xr:uid="{00000000-0005-0000-0000-000011000000}"/>
    <cellStyle name="Normal 3 2" xfId="131" xr:uid="{00000000-0005-0000-0000-000083000000}"/>
    <cellStyle name="Normal 3 3" xfId="132" xr:uid="{00000000-0005-0000-0000-000084000000}"/>
    <cellStyle name="Normal 3 4" xfId="133" xr:uid="{00000000-0005-0000-0000-000085000000}"/>
    <cellStyle name="Normal 3 4 2" xfId="134" xr:uid="{00000000-0005-0000-0000-000086000000}"/>
    <cellStyle name="Normal 3 5" xfId="135" xr:uid="{00000000-0005-0000-0000-000087000000}"/>
    <cellStyle name="Normal 4" xfId="136" xr:uid="{00000000-0005-0000-0000-000088000000}"/>
    <cellStyle name="Normal 4 2" xfId="137" xr:uid="{00000000-0005-0000-0000-000089000000}"/>
    <cellStyle name="Normal 4 3" xfId="138" xr:uid="{00000000-0005-0000-0000-00008A000000}"/>
    <cellStyle name="Normal 4 4" xfId="139" xr:uid="{00000000-0005-0000-0000-00008B000000}"/>
    <cellStyle name="Normal 5" xfId="140" xr:uid="{00000000-0005-0000-0000-00008C000000}"/>
    <cellStyle name="Normal 5 2" xfId="141" xr:uid="{00000000-0005-0000-0000-00008D000000}"/>
    <cellStyle name="Normal 5 3" xfId="142" xr:uid="{00000000-0005-0000-0000-00008E000000}"/>
    <cellStyle name="Normal 5 3 2" xfId="143" xr:uid="{00000000-0005-0000-0000-00008F000000}"/>
    <cellStyle name="Normal 5 4" xfId="144" xr:uid="{00000000-0005-0000-0000-000090000000}"/>
    <cellStyle name="Normal 5 4 2" xfId="145" xr:uid="{00000000-0005-0000-0000-000091000000}"/>
    <cellStyle name="Normal 5 5" xfId="146" xr:uid="{00000000-0005-0000-0000-000092000000}"/>
    <cellStyle name="Normal 6" xfId="147" xr:uid="{00000000-0005-0000-0000-000093000000}"/>
    <cellStyle name="Normal 7" xfId="148" xr:uid="{00000000-0005-0000-0000-000094000000}"/>
    <cellStyle name="Normal 7 2" xfId="149" xr:uid="{00000000-0005-0000-0000-000095000000}"/>
    <cellStyle name="Normal 7 2 2" xfId="150" xr:uid="{00000000-0005-0000-0000-000096000000}"/>
    <cellStyle name="Normal 8" xfId="151" xr:uid="{00000000-0005-0000-0000-000097000000}"/>
    <cellStyle name="Normal 9" xfId="152" xr:uid="{00000000-0005-0000-0000-000098000000}"/>
    <cellStyle name="Normal_Book1" xfId="9" xr:uid="{00000000-0005-0000-0000-000009000000}"/>
    <cellStyle name="Normal_DRAFT_6_July31.03 (1)" xfId="7" xr:uid="{00000000-0005-0000-0000-000007000000}"/>
    <cellStyle name="Normal_FinInstrumts_P&amp;C1Ann_07May4" xfId="11" xr:uid="{00000000-0005-0000-0000-00000B000000}"/>
    <cellStyle name="Normal_LIFE-1_Current ANNUAL Return_e" xfId="10" xr:uid="{00000000-0005-0000-0000-00000A000000}"/>
    <cellStyle name="Note 2" xfId="153" xr:uid="{00000000-0005-0000-0000-000099000000}"/>
    <cellStyle name="Note 2 2" xfId="200" xr:uid="{00000000-0005-0000-0000-0000C8000000}"/>
    <cellStyle name="Note 2 2 2" xfId="244" xr:uid="{00000000-0005-0000-0000-0000F4000000}"/>
    <cellStyle name="Note 2 3" xfId="191" xr:uid="{00000000-0005-0000-0000-0000BF000000}"/>
    <cellStyle name="Note 2 3 2" xfId="235" xr:uid="{00000000-0005-0000-0000-0000EB000000}"/>
    <cellStyle name="Note 2 4" xfId="223" xr:uid="{00000000-0005-0000-0000-0000DF000000}"/>
    <cellStyle name="OfWhich" xfId="154" xr:uid="{00000000-0005-0000-0000-00009A000000}"/>
    <cellStyle name="OfWhich 2" xfId="224" xr:uid="{00000000-0005-0000-0000-0000E0000000}"/>
    <cellStyle name="Output 2" xfId="155" xr:uid="{00000000-0005-0000-0000-00009B000000}"/>
    <cellStyle name="Output 2 2" xfId="199" xr:uid="{00000000-0005-0000-0000-0000C7000000}"/>
    <cellStyle name="Output 2 2 2" xfId="243" xr:uid="{00000000-0005-0000-0000-0000F3000000}"/>
    <cellStyle name="Output 2 3" xfId="193" xr:uid="{00000000-0005-0000-0000-0000C1000000}"/>
    <cellStyle name="Output 2 3 2" xfId="237" xr:uid="{00000000-0005-0000-0000-0000ED000000}"/>
    <cellStyle name="Output 2 4" xfId="225" xr:uid="{00000000-0005-0000-0000-0000E1000000}"/>
    <cellStyle name="Percent" xfId="1" xr:uid="{00000000-0005-0000-0000-000001000000}"/>
    <cellStyle name="Percent 2" xfId="16" xr:uid="{00000000-0005-0000-0000-000010000000}"/>
    <cellStyle name="Percent 2 2" xfId="156" xr:uid="{00000000-0005-0000-0000-00009C000000}"/>
    <cellStyle name="Percent 2 3" xfId="157" xr:uid="{00000000-0005-0000-0000-00009D000000}"/>
    <cellStyle name="Percent 3" xfId="158" xr:uid="{00000000-0005-0000-0000-00009E000000}"/>
    <cellStyle name="Percent 3 2" xfId="159" xr:uid="{00000000-0005-0000-0000-00009F000000}"/>
    <cellStyle name="Percent 4" xfId="13" xr:uid="{00000000-0005-0000-0000-00000D000000}"/>
    <cellStyle name="Pourcentage" xfId="19" xr:uid="{00000000-0005-0000-0000-000013000000}"/>
    <cellStyle name="Pourcentage 2" xfId="18" xr:uid="{00000000-0005-0000-0000-000012000000}"/>
    <cellStyle name="Pourcentage 2 2" xfId="160" xr:uid="{00000000-0005-0000-0000-0000A0000000}"/>
    <cellStyle name="Pourcentage 3" xfId="161" xr:uid="{00000000-0005-0000-0000-0000A1000000}"/>
    <cellStyle name="QIS Heading 3" xfId="162" xr:uid="{00000000-0005-0000-0000-0000A2000000}"/>
    <cellStyle name="QIS Heading 3 2" xfId="226" xr:uid="{00000000-0005-0000-0000-0000E2000000}"/>
    <cellStyle name="Satisfaisant 2" xfId="163" xr:uid="{00000000-0005-0000-0000-0000A3000000}"/>
    <cellStyle name="Sortie 2" xfId="164" xr:uid="{00000000-0005-0000-0000-0000A4000000}"/>
    <cellStyle name="Sortie 2 2" xfId="198" xr:uid="{00000000-0005-0000-0000-0000C6000000}"/>
    <cellStyle name="Sortie 2 2 2" xfId="242" xr:uid="{00000000-0005-0000-0000-0000F2000000}"/>
    <cellStyle name="Sortie 2 3" xfId="209" xr:uid="{00000000-0005-0000-0000-0000D1000000}"/>
    <cellStyle name="Sortie 2 3 2" xfId="252" xr:uid="{00000000-0005-0000-0000-0000FC000000}"/>
    <cellStyle name="Sortie 2 4" xfId="227" xr:uid="{00000000-0005-0000-0000-0000E3000000}"/>
    <cellStyle name="STYL0 - Style1" xfId="165" xr:uid="{00000000-0005-0000-0000-0000A5000000}"/>
    <cellStyle name="STYL1 - Style2" xfId="166" xr:uid="{00000000-0005-0000-0000-0000A6000000}"/>
    <cellStyle name="STYL2 - Style3" xfId="167" xr:uid="{00000000-0005-0000-0000-0000A7000000}"/>
    <cellStyle name="STYL3 - Style4" xfId="168" xr:uid="{00000000-0005-0000-0000-0000A8000000}"/>
    <cellStyle name="STYL4 - Style5" xfId="169" xr:uid="{00000000-0005-0000-0000-0000A9000000}"/>
    <cellStyle name="STYL5 - Style6" xfId="170" xr:uid="{00000000-0005-0000-0000-0000AA000000}"/>
    <cellStyle name="STYL6 - Style7" xfId="171" xr:uid="{00000000-0005-0000-0000-0000AB000000}"/>
    <cellStyle name="STYL7 - Style8" xfId="172" xr:uid="{00000000-0005-0000-0000-0000AC000000}"/>
    <cellStyle name="subtotals" xfId="173" xr:uid="{00000000-0005-0000-0000-0000AD000000}"/>
    <cellStyle name="Texte explicatif 2" xfId="174" xr:uid="{00000000-0005-0000-0000-0000AE000000}"/>
    <cellStyle name="Title 2" xfId="175" xr:uid="{00000000-0005-0000-0000-0000AF000000}"/>
    <cellStyle name="Titre 2" xfId="176" xr:uid="{00000000-0005-0000-0000-0000B0000000}"/>
    <cellStyle name="Titre 1 2" xfId="177" xr:uid="{00000000-0005-0000-0000-0000B1000000}"/>
    <cellStyle name="Titre 2 2" xfId="178" xr:uid="{00000000-0005-0000-0000-0000B2000000}"/>
    <cellStyle name="Titre 3 2" xfId="179" xr:uid="{00000000-0005-0000-0000-0000B3000000}"/>
    <cellStyle name="Titre 3 2 2" xfId="228" xr:uid="{00000000-0005-0000-0000-0000E4000000}"/>
    <cellStyle name="Titre 4 2" xfId="180" xr:uid="{00000000-0005-0000-0000-0000B4000000}"/>
    <cellStyle name="Total 2" xfId="181" xr:uid="{00000000-0005-0000-0000-0000B5000000}"/>
    <cellStyle name="Total 2 2" xfId="197" xr:uid="{00000000-0005-0000-0000-0000C5000000}"/>
    <cellStyle name="Total 2 2 2" xfId="241" xr:uid="{00000000-0005-0000-0000-0000F1000000}"/>
    <cellStyle name="Total 2 3" xfId="212" xr:uid="{00000000-0005-0000-0000-0000D4000000}"/>
    <cellStyle name="Total 2 3 2" xfId="255" xr:uid="{00000000-0005-0000-0000-0000FF000000}"/>
    <cellStyle name="Total 2 4" xfId="229" xr:uid="{00000000-0005-0000-0000-0000E5000000}"/>
    <cellStyle name="Total 3" xfId="182" xr:uid="{00000000-0005-0000-0000-0000B6000000}"/>
    <cellStyle name="Total 3 2" xfId="196" xr:uid="{00000000-0005-0000-0000-0000C4000000}"/>
    <cellStyle name="Total 3 2 2" xfId="240" xr:uid="{00000000-0005-0000-0000-0000F0000000}"/>
    <cellStyle name="Total 3 3" xfId="213" xr:uid="{00000000-0005-0000-0000-0000D5000000}"/>
    <cellStyle name="Total 3 3 2" xfId="256" xr:uid="{00000000-0005-0000-0000-000000010000}"/>
    <cellStyle name="Total 3 4" xfId="230" xr:uid="{00000000-0005-0000-0000-0000E6000000}"/>
    <cellStyle name="Total 4" xfId="183" xr:uid="{00000000-0005-0000-0000-0000B7000000}"/>
    <cellStyle name="Total 4 2" xfId="195" xr:uid="{00000000-0005-0000-0000-0000C3000000}"/>
    <cellStyle name="Total 4 2 2" xfId="239" xr:uid="{00000000-0005-0000-0000-0000EF000000}"/>
    <cellStyle name="Total 4 3" xfId="214" xr:uid="{00000000-0005-0000-0000-0000D6000000}"/>
    <cellStyle name="Total 4 3 2" xfId="257" xr:uid="{00000000-0005-0000-0000-000001010000}"/>
    <cellStyle name="Total 4 4" xfId="231" xr:uid="{00000000-0005-0000-0000-0000E7000000}"/>
    <cellStyle name="UnitValuation" xfId="184" xr:uid="{00000000-0005-0000-0000-0000B8000000}"/>
    <cellStyle name="Unlocked Input" xfId="185" xr:uid="{00000000-0005-0000-0000-0000B9000000}"/>
    <cellStyle name="Vérification 2" xfId="186" xr:uid="{00000000-0005-0000-0000-0000BA000000}"/>
    <cellStyle name="Warning Text 2" xfId="187" xr:uid="{00000000-0005-0000-0000-0000BB000000}"/>
  </cellStyles>
  <dxfs count="2">
    <dxf>
      <fill>
        <patternFill>
          <bgColor rgb="FFFFC7CE"/>
        </patternFill>
      </fill>
    </dxf>
    <dxf>
      <fill>
        <patternFill>
          <bgColor rgb="FF00B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U_Solvabilite\D_Surveillance_Assureurs\Communication%20de%20Masse\Guides%20IARD\2022-12-31\ESF\Tableaux-esf-assureurs-vie-2021-ifrs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SF_base"/>
      <sheetName val="ESF_scn1"/>
      <sheetName val="ESF_scn2"/>
      <sheetName val="ESF_scn3"/>
      <sheetName val="ERN_base"/>
      <sheetName val="ERN_scn1"/>
      <sheetName val="ERN_scn2"/>
      <sheetName val="ERN_scn3"/>
      <sheetName val="CAP_base"/>
      <sheetName val="CAP_scn1"/>
      <sheetName val="CAP_scn2"/>
      <sheetName val="CAP_scn3"/>
      <sheetName val="C"/>
      <sheetName val="Validation"/>
    </sheetNames>
    <sheetDataSet>
      <sheetData sheetId="0">
        <row r="2">
          <cell r="Q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95C3-DE56-44CF-8BB4-CE2581F2824C}">
  <sheetPr codeName="Feuil1"/>
  <dimension ref="A1:N59"/>
  <sheetViews>
    <sheetView showGridLines="0" tabSelected="1" workbookViewId="0">
      <selection activeCell="C20" sqref="C20:D20"/>
    </sheetView>
  </sheetViews>
  <sheetFormatPr baseColWidth="10" defaultColWidth="11.453125" defaultRowHeight="14" zeroHeight="1"/>
  <cols>
    <col min="1" max="1" width="4.36328125" style="3" customWidth="1"/>
    <col min="2" max="2" width="18.54296875" style="3" customWidth="1"/>
    <col min="3" max="3" width="21.54296875" style="3" customWidth="1"/>
    <col min="4" max="4" width="128" style="3" customWidth="1"/>
    <col min="5" max="5" width="1.453125" style="3" customWidth="1"/>
    <col min="6" max="6" width="4" style="3" hidden="1" customWidth="1"/>
    <col min="7" max="7" width="17.08984375" style="3" hidden="1" customWidth="1"/>
    <col min="8" max="8" width="26.36328125" style="3" hidden="1" customWidth="1"/>
    <col min="9" max="9" width="128" style="3" hidden="1" customWidth="1"/>
    <col min="10" max="10" width="10.08984375" style="3" hidden="1" customWidth="1"/>
    <col min="11" max="11" width="4" style="3" hidden="1" customWidth="1"/>
    <col min="12" max="12" width="10.90625" style="3" hidden="1" customWidth="1"/>
    <col min="13" max="13" width="26.36328125" style="3" hidden="1" customWidth="1"/>
    <col min="14" max="14" width="128" style="3" hidden="1" customWidth="1"/>
    <col min="15" max="20" width="0" style="3" hidden="1" customWidth="1"/>
    <col min="21" max="16384" width="11.453125" style="3"/>
  </cols>
  <sheetData>
    <row r="1" spans="1:14" ht="14.5" thickBot="1">
      <c r="G1" s="4">
        <v>2023</v>
      </c>
      <c r="L1" s="3">
        <f>G1</f>
        <v>2023</v>
      </c>
    </row>
    <row r="2" spans="1:14" ht="14.5" thickBot="1">
      <c r="B2" s="292" t="s">
        <v>134</v>
      </c>
      <c r="C2" s="137" t="s">
        <v>131</v>
      </c>
      <c r="G2" s="292"/>
      <c r="H2" s="3" t="s">
        <v>130</v>
      </c>
      <c r="L2" s="292"/>
      <c r="M2" s="3" t="s">
        <v>131</v>
      </c>
    </row>
    <row r="3" spans="1:14" ht="14.5" thickBot="1">
      <c r="D3" s="455"/>
      <c r="I3" s="455"/>
      <c r="N3" s="455"/>
    </row>
    <row r="4" spans="1:14">
      <c r="B4" s="293" t="str">
        <f>IF($C$2="Français",G4,L4)</f>
        <v>Autorité des marchés financiers ("AMF")</v>
      </c>
      <c r="C4" s="294"/>
      <c r="D4" s="5"/>
      <c r="G4" s="293" t="s">
        <v>679</v>
      </c>
      <c r="H4" s="294"/>
      <c r="I4" s="5"/>
      <c r="L4" s="293" t="s">
        <v>510</v>
      </c>
      <c r="M4" s="294"/>
      <c r="N4" s="5"/>
    </row>
    <row r="5" spans="1:14">
      <c r="B5" s="295" t="str">
        <f>IF($C$2="Français",G5,L5)</f>
        <v>P&amp;C insurance</v>
      </c>
      <c r="C5" s="292"/>
      <c r="D5" s="6"/>
      <c r="G5" s="295" t="s">
        <v>110</v>
      </c>
      <c r="H5" s="292"/>
      <c r="I5" s="6"/>
      <c r="L5" s="295" t="s">
        <v>132</v>
      </c>
      <c r="M5" s="292"/>
      <c r="N5" s="6"/>
    </row>
    <row r="6" spans="1:14">
      <c r="B6" s="295"/>
      <c r="C6" s="292"/>
      <c r="D6" s="6"/>
      <c r="G6" s="295"/>
      <c r="H6" s="292"/>
      <c r="I6" s="6"/>
      <c r="L6" s="295"/>
      <c r="M6" s="292"/>
      <c r="N6" s="6"/>
    </row>
    <row r="7" spans="1:14">
      <c r="B7" s="295" t="str">
        <f>IF($C$2="Français",G7,L7)</f>
        <v>Financial Condition Testing report  - Instructions to complete this Excel file</v>
      </c>
      <c r="C7" s="296"/>
      <c r="D7" s="6"/>
      <c r="G7" s="297" t="str">
        <f>"Rapport sur l'Examen de la santé financière - Instructions afin de compléter ce fichier Excel"</f>
        <v>Rapport sur l'Examen de la santé financière - Instructions afin de compléter ce fichier Excel</v>
      </c>
      <c r="H7" s="296"/>
      <c r="I7" s="6"/>
      <c r="L7" s="297" t="str">
        <f>"Financial Condition Testing report  - Instructions to complete this Excel file"</f>
        <v>Financial Condition Testing report  - Instructions to complete this Excel file</v>
      </c>
      <c r="M7" s="296"/>
      <c r="N7" s="6"/>
    </row>
    <row r="8" spans="1:14" ht="12" customHeight="1" thickBot="1">
      <c r="B8" s="295"/>
      <c r="C8" s="296"/>
      <c r="D8" s="138" t="s">
        <v>3</v>
      </c>
      <c r="G8" s="297"/>
      <c r="H8" s="296"/>
      <c r="I8" s="6"/>
      <c r="L8" s="297"/>
      <c r="M8" s="296"/>
      <c r="N8" s="6"/>
    </row>
    <row r="9" spans="1:14" ht="14.5" thickBot="1">
      <c r="A9" s="363" t="s">
        <v>3</v>
      </c>
      <c r="B9" s="682" t="str">
        <f>IF($C$2="Français",G9,L9)</f>
        <v>Insurer's name :</v>
      </c>
      <c r="C9" s="683"/>
      <c r="D9" s="486"/>
      <c r="G9" s="684" t="s">
        <v>193</v>
      </c>
      <c r="H9" s="685"/>
      <c r="I9" s="7"/>
      <c r="L9" s="684" t="s">
        <v>194</v>
      </c>
      <c r="M9" s="685"/>
      <c r="N9" s="7"/>
    </row>
    <row r="10" spans="1:14" ht="14.5" thickBot="1">
      <c r="A10" s="363" t="s">
        <v>4</v>
      </c>
      <c r="B10" s="689" t="str">
        <f>IF($C$2="Français",G10,L10)</f>
        <v>Expression of Opinion date
(YYYY-MM-DD) :</v>
      </c>
      <c r="C10" s="690"/>
      <c r="D10" s="562"/>
      <c r="G10" s="691" t="s">
        <v>684</v>
      </c>
      <c r="H10" s="685"/>
      <c r="I10" s="8"/>
      <c r="L10" s="691" t="s">
        <v>685</v>
      </c>
      <c r="M10" s="685"/>
      <c r="N10" s="8"/>
    </row>
    <row r="11" spans="1:14" s="10" customFormat="1">
      <c r="B11" s="298"/>
      <c r="C11" s="299"/>
      <c r="D11" s="139"/>
      <c r="G11" s="300"/>
      <c r="H11" s="301"/>
      <c r="I11" s="11"/>
      <c r="L11" s="300"/>
      <c r="M11" s="301"/>
      <c r="N11" s="11"/>
    </row>
    <row r="12" spans="1:14" s="10" customFormat="1">
      <c r="B12" s="298"/>
      <c r="C12" s="299"/>
      <c r="D12" s="139"/>
      <c r="G12" s="350"/>
      <c r="H12" s="301"/>
      <c r="I12" s="11"/>
      <c r="L12" s="350"/>
      <c r="M12" s="301"/>
      <c r="N12" s="11"/>
    </row>
    <row r="13" spans="1:14">
      <c r="B13" s="692" t="str">
        <f>IF($C$2="Français",G13,L13)</f>
        <v>Tabs "20.10" to "10.00"</v>
      </c>
      <c r="C13" s="693"/>
      <c r="D13" s="694"/>
      <c r="G13" s="349" t="s">
        <v>626</v>
      </c>
      <c r="H13" s="337"/>
      <c r="I13" s="362"/>
      <c r="L13" s="349" t="s">
        <v>627</v>
      </c>
      <c r="M13" s="337"/>
      <c r="N13" s="362"/>
    </row>
    <row r="14" spans="1:14" s="10" customFormat="1" ht="72.75" customHeight="1">
      <c r="B14" s="351"/>
      <c r="C14" s="675" t="str">
        <f>IF($C$2="Français",H14,M14)</f>
        <v>- These tabs refer to the pages of the core financial statement return and the MCT/BAAT return or excerpts of these pages. In addition to the historical data and the base scenario, they must at least be completed for the two solvency scenarios with the greatest impact on the insurer's equity (Head Office Account, Reserves &amp; AOCI) as well as the going concern scenario with the greatest impact on the insurer's MCT (BAAT) ratio. The results must be presented without the impact of corrective management actions, if applicable. The yellow and orange cells of tabs "20.10" and "10.00" must also be completed.</v>
      </c>
      <c r="D14" s="674"/>
      <c r="G14" s="351"/>
      <c r="H14" s="673" t="s">
        <v>709</v>
      </c>
      <c r="I14" s="674"/>
      <c r="L14" s="351"/>
      <c r="M14" s="673" t="s">
        <v>656</v>
      </c>
      <c r="N14" s="674"/>
    </row>
    <row r="15" spans="1:14" s="10" customFormat="1" ht="60" customHeight="1">
      <c r="B15" s="351"/>
      <c r="C15" s="675" t="str">
        <f>IF($C$2="Français",H15,M15)</f>
        <v>- For tab "10.00", mortgage insurers should complete those lines only : line 010 (Total capital available), line 050 (Capital required for insurance risk), line 080 (Capital required for market risk), line 100 (Capital required for credit risk), line 105 (Capital required for operational risk), line 115 (Capital required at supervisory target), line 130 (Minimum capital required), line 140 (Capital ratio) and line 1000 (Internal target capital ratio).</v>
      </c>
      <c r="D15" s="674"/>
      <c r="G15" s="351"/>
      <c r="H15" s="673" t="s">
        <v>671</v>
      </c>
      <c r="I15" s="674"/>
      <c r="L15" s="351"/>
      <c r="M15" s="673" t="s">
        <v>672</v>
      </c>
      <c r="N15" s="674"/>
    </row>
    <row r="16" spans="1:14" s="10" customFormat="1">
      <c r="B16" s="692" t="str">
        <f>IF($C$2="Français",G16,L16)</f>
        <v>Tab "Scn"</v>
      </c>
      <c r="C16" s="693"/>
      <c r="D16" s="694"/>
      <c r="G16" s="364" t="s">
        <v>628</v>
      </c>
      <c r="H16" s="360"/>
      <c r="I16" s="359"/>
      <c r="L16" s="364" t="s">
        <v>629</v>
      </c>
      <c r="M16" s="360"/>
      <c r="N16" s="359"/>
    </row>
    <row r="17" spans="1:14" s="10" customFormat="1" ht="22.25" customHeight="1">
      <c r="B17" s="351"/>
      <c r="C17" s="675" t="str">
        <f>IF($C$2="Français",H17,M17)</f>
        <v>- This tab must be completed for all tested solvency and going concern scenarios.</v>
      </c>
      <c r="D17" s="674"/>
      <c r="G17" s="351"/>
      <c r="H17" s="673" t="s">
        <v>638</v>
      </c>
      <c r="I17" s="674"/>
      <c r="L17" s="351"/>
      <c r="M17" s="673" t="s">
        <v>642</v>
      </c>
      <c r="N17" s="674"/>
    </row>
    <row r="18" spans="1:14" s="10" customFormat="1">
      <c r="B18" s="692" t="str">
        <f>IF($C$2="Français",G18,L18)</f>
        <v>General</v>
      </c>
      <c r="C18" s="693"/>
      <c r="D18" s="694"/>
      <c r="G18" s="364" t="s">
        <v>633</v>
      </c>
      <c r="H18" s="675"/>
      <c r="I18" s="674"/>
      <c r="L18" s="364" t="s">
        <v>632</v>
      </c>
      <c r="M18" s="360"/>
      <c r="N18" s="359"/>
    </row>
    <row r="19" spans="1:14" s="10" customFormat="1" ht="19.5" customHeight="1">
      <c r="B19" s="364"/>
      <c r="C19" s="675" t="str">
        <f t="shared" ref="C19:C24" si="0">IF($C$2="Français",H19,M19)</f>
        <v>- All amounts must be in thousands of dollars.</v>
      </c>
      <c r="D19" s="674"/>
      <c r="G19" s="364"/>
      <c r="H19" s="569" t="s">
        <v>639</v>
      </c>
      <c r="I19" s="359"/>
      <c r="L19" s="364"/>
      <c r="M19" s="361" t="s">
        <v>643</v>
      </c>
      <c r="N19" s="359"/>
    </row>
    <row r="20" spans="1:14" s="10" customFormat="1" ht="35.25" customHeight="1">
      <c r="B20" s="351"/>
      <c r="C20" s="675" t="str">
        <f t="shared" si="0"/>
        <v>- If the fiscal year ends March 31, please complete the information requested for the year 2023 with the information of the fiscal year ending March 31, 2024. The same rule applies to other years.</v>
      </c>
      <c r="D20" s="674"/>
      <c r="G20" s="351"/>
      <c r="H20" s="675" t="str">
        <f>"- Si l'exercice financier se termine le 31 mars, veuillez compléter les informations demandées pour l’année "&amp;$G$1&amp;" avec les informations de l’exercice financier se terminant le 31 mars "&amp;$G$1+1&amp;". La même logique est applicable aux autres années."</f>
        <v>- Si l'exercice financier se termine le 31 mars, veuillez compléter les informations demandées pour l’année 2023 avec les informations de l’exercice financier se terminant le 31 mars 2024. La même logique est applicable aux autres années.</v>
      </c>
      <c r="I20" s="674"/>
      <c r="L20" s="352"/>
      <c r="M20" s="680" t="str">
        <f>"- If the fiscal year ends March 31, please complete the information requested for the year "&amp;$L$1&amp;" with the information of the fiscal year ending March 31, "&amp;$L$1+1&amp;". The same rule applies to other years."</f>
        <v>- If the fiscal year ends March 31, please complete the information requested for the year 2023 with the information of the fiscal year ending March 31, 2024. The same rule applies to other years.</v>
      </c>
      <c r="N20" s="677"/>
    </row>
    <row r="21" spans="1:14" s="10" customFormat="1" ht="42.75" customHeight="1">
      <c r="B21" s="351"/>
      <c r="C21" s="675" t="str">
        <f t="shared" si="0"/>
        <v>- The results of the base scenario must be presented in the present file without the impact of the insurer's realistic plan aimed at bringing the MCT equal or above the internal target capital ratio, when applicable. The results with and without the impact of the insurer's realistic plan should rather be presented in the Financial Condition Testing report.</v>
      </c>
      <c r="D21" s="674"/>
      <c r="G21" s="351"/>
      <c r="H21" s="673" t="s">
        <v>675</v>
      </c>
      <c r="I21" s="674"/>
      <c r="L21" s="353"/>
      <c r="M21" s="678" t="s">
        <v>677</v>
      </c>
      <c r="N21" s="679"/>
    </row>
    <row r="22" spans="1:14" s="10" customFormat="1" ht="33.65" customHeight="1">
      <c r="B22" s="351"/>
      <c r="C22" s="675" t="str">
        <f t="shared" si="0"/>
        <v>- The results of the adverse scenarios must be presented in the present file without the impact of corrective management actions. The results with and without the impact of corrective management actions must rather be presented in the Financial Condition Testing report.</v>
      </c>
      <c r="D22" s="674"/>
      <c r="G22" s="351"/>
      <c r="H22" s="673" t="s">
        <v>676</v>
      </c>
      <c r="I22" s="674"/>
      <c r="L22" s="353"/>
      <c r="M22" s="678" t="s">
        <v>678</v>
      </c>
      <c r="N22" s="679"/>
    </row>
    <row r="23" spans="1:14" s="10" customFormat="1" ht="33.65" customHeight="1">
      <c r="B23" s="351"/>
      <c r="C23" s="675" t="str">
        <f t="shared" si="0"/>
        <v>- The file must not be modified. Do not add, delete or insert rows or columns to the Excel worksheets. If needed, please contact the AMF at the following address : Info-Divulgations@lautorite.qc.ca</v>
      </c>
      <c r="D23" s="674"/>
      <c r="G23" s="351"/>
      <c r="H23" s="673" t="s">
        <v>640</v>
      </c>
      <c r="I23" s="674"/>
      <c r="L23" s="353"/>
      <c r="M23" s="678" t="s">
        <v>644</v>
      </c>
      <c r="N23" s="679"/>
    </row>
    <row r="24" spans="1:14" s="10" customFormat="1" ht="33.65" customHeight="1">
      <c r="B24" s="351"/>
      <c r="C24" s="675" t="str">
        <f t="shared" si="0"/>
        <v xml:space="preserve">- Name this file as follows before sending it to the AMF: "510" and the extension (.xls ou .xlsx). Do not add any descriptive text. </v>
      </c>
      <c r="D24" s="674"/>
      <c r="G24" s="351"/>
      <c r="H24" s="673" t="s">
        <v>641</v>
      </c>
      <c r="I24" s="674"/>
      <c r="L24" s="352"/>
      <c r="M24" s="676" t="s">
        <v>645</v>
      </c>
      <c r="N24" s="677"/>
    </row>
    <row r="25" spans="1:14" ht="9" customHeight="1" thickBot="1">
      <c r="B25" s="667"/>
      <c r="C25" s="668"/>
      <c r="D25" s="669"/>
      <c r="G25" s="670"/>
      <c r="H25" s="671"/>
      <c r="I25" s="672"/>
      <c r="J25" s="337"/>
      <c r="L25" s="670"/>
      <c r="M25" s="671"/>
      <c r="N25" s="672"/>
    </row>
    <row r="26" spans="1:14" ht="9.65" customHeight="1"/>
    <row r="27" spans="1:14" ht="20" customHeight="1">
      <c r="A27" s="3" t="s">
        <v>111</v>
      </c>
      <c r="B27" s="302" t="str">
        <f>IF($C$2="Français",G27,L27)</f>
        <v>If you have any comments, please provide them here:</v>
      </c>
      <c r="C27" s="303"/>
      <c r="G27" s="302" t="s">
        <v>112</v>
      </c>
      <c r="H27" s="303"/>
      <c r="L27" s="302" t="s">
        <v>133</v>
      </c>
      <c r="M27" s="303"/>
    </row>
    <row r="28" spans="1:14" ht="11" customHeight="1" thickBot="1">
      <c r="B28" s="686" t="s">
        <v>3</v>
      </c>
      <c r="C28" s="686"/>
      <c r="D28" s="686"/>
      <c r="G28" s="687"/>
      <c r="H28" s="687"/>
      <c r="I28" s="687"/>
      <c r="J28" s="304"/>
      <c r="L28" s="687"/>
      <c r="M28" s="687"/>
      <c r="N28" s="687"/>
    </row>
    <row r="29" spans="1:14">
      <c r="A29" s="681" t="s">
        <v>28</v>
      </c>
      <c r="B29" s="649"/>
      <c r="C29" s="650"/>
      <c r="D29" s="651"/>
      <c r="F29" s="688"/>
      <c r="G29" s="658"/>
      <c r="H29" s="659"/>
      <c r="I29" s="660"/>
      <c r="J29" s="358"/>
      <c r="K29" s="688"/>
      <c r="L29" s="658"/>
      <c r="M29" s="659"/>
      <c r="N29" s="660"/>
    </row>
    <row r="30" spans="1:14">
      <c r="A30" s="681"/>
      <c r="B30" s="652"/>
      <c r="C30" s="653"/>
      <c r="D30" s="654"/>
      <c r="F30" s="688"/>
      <c r="G30" s="661"/>
      <c r="H30" s="662"/>
      <c r="I30" s="663"/>
      <c r="J30" s="358"/>
      <c r="K30" s="688"/>
      <c r="L30" s="661"/>
      <c r="M30" s="662"/>
      <c r="N30" s="663"/>
    </row>
    <row r="31" spans="1:14">
      <c r="A31" s="681"/>
      <c r="B31" s="652"/>
      <c r="C31" s="653"/>
      <c r="D31" s="654"/>
      <c r="F31" s="688"/>
      <c r="G31" s="661"/>
      <c r="H31" s="662"/>
      <c r="I31" s="663"/>
      <c r="J31" s="358"/>
      <c r="K31" s="688"/>
      <c r="L31" s="661"/>
      <c r="M31" s="662"/>
      <c r="N31" s="663"/>
    </row>
    <row r="32" spans="1:14">
      <c r="A32" s="681"/>
      <c r="B32" s="652"/>
      <c r="C32" s="653"/>
      <c r="D32" s="654"/>
      <c r="F32" s="688"/>
      <c r="G32" s="661"/>
      <c r="H32" s="662"/>
      <c r="I32" s="663"/>
      <c r="J32" s="358"/>
      <c r="K32" s="688"/>
      <c r="L32" s="661"/>
      <c r="M32" s="662"/>
      <c r="N32" s="663"/>
    </row>
    <row r="33" spans="1:14">
      <c r="A33" s="681"/>
      <c r="B33" s="652"/>
      <c r="C33" s="653"/>
      <c r="D33" s="654"/>
      <c r="F33" s="688"/>
      <c r="G33" s="661"/>
      <c r="H33" s="662"/>
      <c r="I33" s="663"/>
      <c r="J33" s="358"/>
      <c r="K33" s="688"/>
      <c r="L33" s="661"/>
      <c r="M33" s="662"/>
      <c r="N33" s="663"/>
    </row>
    <row r="34" spans="1:14">
      <c r="A34" s="681"/>
      <c r="B34" s="652"/>
      <c r="C34" s="653"/>
      <c r="D34" s="654"/>
      <c r="F34" s="688"/>
      <c r="G34" s="661"/>
      <c r="H34" s="662"/>
      <c r="I34" s="663"/>
      <c r="J34" s="358"/>
      <c r="K34" s="688"/>
      <c r="L34" s="661"/>
      <c r="M34" s="662"/>
      <c r="N34" s="663"/>
    </row>
    <row r="35" spans="1:14">
      <c r="A35" s="681"/>
      <c r="B35" s="652"/>
      <c r="C35" s="653"/>
      <c r="D35" s="654"/>
      <c r="F35" s="688"/>
      <c r="G35" s="661"/>
      <c r="H35" s="662"/>
      <c r="I35" s="663"/>
      <c r="J35" s="358"/>
      <c r="K35" s="688"/>
      <c r="L35" s="661"/>
      <c r="M35" s="662"/>
      <c r="N35" s="663"/>
    </row>
    <row r="36" spans="1:14">
      <c r="A36" s="681"/>
      <c r="B36" s="652"/>
      <c r="C36" s="653"/>
      <c r="D36" s="654"/>
      <c r="F36" s="688"/>
      <c r="G36" s="661"/>
      <c r="H36" s="662"/>
      <c r="I36" s="663"/>
      <c r="J36" s="358"/>
      <c r="K36" s="688"/>
      <c r="L36" s="661"/>
      <c r="M36" s="662"/>
      <c r="N36" s="663"/>
    </row>
    <row r="37" spans="1:14">
      <c r="A37" s="681"/>
      <c r="B37" s="652"/>
      <c r="C37" s="653"/>
      <c r="D37" s="654"/>
      <c r="F37" s="688"/>
      <c r="G37" s="661"/>
      <c r="H37" s="662"/>
      <c r="I37" s="663"/>
      <c r="J37" s="358"/>
      <c r="K37" s="688"/>
      <c r="L37" s="661"/>
      <c r="M37" s="662"/>
      <c r="N37" s="663"/>
    </row>
    <row r="38" spans="1:14">
      <c r="A38" s="681"/>
      <c r="B38" s="652"/>
      <c r="C38" s="653"/>
      <c r="D38" s="654"/>
      <c r="F38" s="688"/>
      <c r="G38" s="661"/>
      <c r="H38" s="662"/>
      <c r="I38" s="663"/>
      <c r="J38" s="358"/>
      <c r="K38" s="688"/>
      <c r="L38" s="661"/>
      <c r="M38" s="662"/>
      <c r="N38" s="663"/>
    </row>
    <row r="39" spans="1:14">
      <c r="A39" s="681"/>
      <c r="B39" s="652"/>
      <c r="C39" s="653"/>
      <c r="D39" s="654"/>
      <c r="F39" s="688"/>
      <c r="G39" s="661"/>
      <c r="H39" s="662"/>
      <c r="I39" s="663"/>
      <c r="J39" s="358"/>
      <c r="K39" s="688"/>
      <c r="L39" s="661"/>
      <c r="M39" s="662"/>
      <c r="N39" s="663"/>
    </row>
    <row r="40" spans="1:14">
      <c r="A40" s="681"/>
      <c r="B40" s="652"/>
      <c r="C40" s="653"/>
      <c r="D40" s="654"/>
      <c r="F40" s="688"/>
      <c r="G40" s="661"/>
      <c r="H40" s="662"/>
      <c r="I40" s="663"/>
      <c r="J40" s="358"/>
      <c r="K40" s="688"/>
      <c r="L40" s="661"/>
      <c r="M40" s="662"/>
      <c r="N40" s="663"/>
    </row>
    <row r="41" spans="1:14">
      <c r="A41" s="681"/>
      <c r="B41" s="652"/>
      <c r="C41" s="653"/>
      <c r="D41" s="654"/>
      <c r="F41" s="688"/>
      <c r="G41" s="661"/>
      <c r="H41" s="662"/>
      <c r="I41" s="663"/>
      <c r="J41" s="358"/>
      <c r="K41" s="688"/>
      <c r="L41" s="661"/>
      <c r="M41" s="662"/>
      <c r="N41" s="663"/>
    </row>
    <row r="42" spans="1:14">
      <c r="A42" s="681"/>
      <c r="B42" s="652"/>
      <c r="C42" s="653"/>
      <c r="D42" s="654"/>
      <c r="F42" s="688"/>
      <c r="G42" s="661"/>
      <c r="H42" s="662"/>
      <c r="I42" s="663"/>
      <c r="J42" s="358"/>
      <c r="K42" s="688"/>
      <c r="L42" s="661"/>
      <c r="M42" s="662"/>
      <c r="N42" s="663"/>
    </row>
    <row r="43" spans="1:14">
      <c r="A43" s="681"/>
      <c r="B43" s="652"/>
      <c r="C43" s="653"/>
      <c r="D43" s="654"/>
      <c r="F43" s="688"/>
      <c r="G43" s="661"/>
      <c r="H43" s="662"/>
      <c r="I43" s="663"/>
      <c r="J43" s="358"/>
      <c r="K43" s="688"/>
      <c r="L43" s="661"/>
      <c r="M43" s="662"/>
      <c r="N43" s="663"/>
    </row>
    <row r="44" spans="1:14" ht="14.5" thickBot="1">
      <c r="A44" s="681"/>
      <c r="B44" s="655"/>
      <c r="C44" s="656"/>
      <c r="D44" s="657"/>
      <c r="F44" s="688"/>
      <c r="G44" s="664"/>
      <c r="H44" s="665"/>
      <c r="I44" s="666"/>
      <c r="J44" s="358"/>
      <c r="K44" s="688"/>
      <c r="L44" s="664"/>
      <c r="M44" s="665"/>
      <c r="N44" s="666"/>
    </row>
    <row r="45" spans="1:14"/>
    <row r="46" spans="1:14"/>
    <row r="47" spans="1:14"/>
    <row r="48" spans="1:14" hidden="1">
      <c r="B48" s="3" t="s">
        <v>130</v>
      </c>
    </row>
    <row r="49" spans="2:3" hidden="1">
      <c r="B49" s="3" t="s">
        <v>131</v>
      </c>
    </row>
    <row r="50" spans="2:3"/>
    <row r="51" spans="2:3"/>
    <row r="52" spans="2:3"/>
    <row r="53" spans="2:3"/>
    <row r="54" spans="2:3"/>
    <row r="55" spans="2:3"/>
    <row r="56" spans="2:3"/>
    <row r="57" spans="2:3">
      <c r="C57" s="140"/>
    </row>
    <row r="58" spans="2:3"/>
    <row r="59" spans="2:3"/>
  </sheetData>
  <mergeCells count="46">
    <mergeCell ref="H23:I23"/>
    <mergeCell ref="C15:D15"/>
    <mergeCell ref="C17:D17"/>
    <mergeCell ref="C20:D20"/>
    <mergeCell ref="C21:D21"/>
    <mergeCell ref="C22:D22"/>
    <mergeCell ref="C23:D23"/>
    <mergeCell ref="C19:D19"/>
    <mergeCell ref="B18:D18"/>
    <mergeCell ref="H15:I15"/>
    <mergeCell ref="H17:I18"/>
    <mergeCell ref="H20:I20"/>
    <mergeCell ref="H21:I21"/>
    <mergeCell ref="H22:I22"/>
    <mergeCell ref="A29:A44"/>
    <mergeCell ref="B9:C9"/>
    <mergeCell ref="G9:H9"/>
    <mergeCell ref="L9:M9"/>
    <mergeCell ref="B28:D28"/>
    <mergeCell ref="G28:I28"/>
    <mergeCell ref="L28:N28"/>
    <mergeCell ref="K29:K44"/>
    <mergeCell ref="F29:F44"/>
    <mergeCell ref="B10:C10"/>
    <mergeCell ref="G10:H10"/>
    <mergeCell ref="B13:D13"/>
    <mergeCell ref="L10:M10"/>
    <mergeCell ref="B16:D16"/>
    <mergeCell ref="H14:I14"/>
    <mergeCell ref="C14:D14"/>
    <mergeCell ref="M15:N15"/>
    <mergeCell ref="M14:N14"/>
    <mergeCell ref="L29:N44"/>
    <mergeCell ref="L25:N25"/>
    <mergeCell ref="M24:N24"/>
    <mergeCell ref="M23:N23"/>
    <mergeCell ref="M22:N22"/>
    <mergeCell ref="M21:N21"/>
    <mergeCell ref="M20:N20"/>
    <mergeCell ref="M17:N17"/>
    <mergeCell ref="B29:D44"/>
    <mergeCell ref="G29:I44"/>
    <mergeCell ref="B25:D25"/>
    <mergeCell ref="G25:I25"/>
    <mergeCell ref="H24:I24"/>
    <mergeCell ref="C24:D24"/>
  </mergeCells>
  <dataValidations count="1">
    <dataValidation type="list" allowBlank="1" showInputMessage="1" showErrorMessage="1" sqref="C2" xr:uid="{00000000-0002-0000-0000-000000000000}">
      <formula1>$B$48:$B$49</formula1>
    </dataValidation>
  </dataValidations>
  <pageMargins left="0.7" right="0.7" top="0.75" bottom="0.75" header="0.3" footer="0.3"/>
  <pageSetup scale="44" orientation="portrait" r:id="rId1"/>
  <colBreaks count="2" manualBreakCount="2">
    <brk id="4" max="36" man="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B1CF-8F16-4ADA-A322-EC8FCC82E6AE}">
  <sheetPr codeName="Validation"/>
  <dimension ref="A1:Q18"/>
  <sheetViews>
    <sheetView showGridLines="0" zoomScale="85" zoomScaleNormal="85" workbookViewId="0">
      <selection activeCell="A4" sqref="A4"/>
    </sheetView>
  </sheetViews>
  <sheetFormatPr baseColWidth="10" defaultColWidth="9.36328125" defaultRowHeight="14"/>
  <cols>
    <col min="1" max="1" width="14" style="106" customWidth="1"/>
    <col min="2" max="2" width="95.6328125" style="106" customWidth="1"/>
    <col min="3" max="4" width="86.08984375" style="106" hidden="1" customWidth="1"/>
    <col min="5" max="5" width="26.6328125" style="106" hidden="1" customWidth="1"/>
    <col min="6" max="7" width="26.6328125" style="106" customWidth="1"/>
    <col min="8" max="8" width="52.453125" style="106" hidden="1" customWidth="1"/>
    <col min="9" max="10" width="26.6328125" style="106" hidden="1" customWidth="1"/>
    <col min="11" max="11" width="1.6328125" style="106" customWidth="1"/>
    <col min="12" max="12" width="9.36328125" style="2"/>
    <col min="13" max="14" width="9.36328125" style="2" hidden="1" customWidth="1"/>
    <col min="15" max="15" width="39.90625" style="2" hidden="1" customWidth="1"/>
    <col min="16" max="16" width="15.08984375" style="2" hidden="1" customWidth="1"/>
    <col min="17" max="17" width="9.36328125" style="2" hidden="1" customWidth="1"/>
    <col min="18" max="18" width="0" style="2" hidden="1" customWidth="1"/>
    <col min="19" max="16384" width="9.36328125" style="2"/>
  </cols>
  <sheetData>
    <row r="1" spans="1:17" ht="30.75" customHeight="1">
      <c r="A1" s="110" t="s">
        <v>179</v>
      </c>
      <c r="B1" s="111" t="s">
        <v>180</v>
      </c>
      <c r="C1" s="112"/>
      <c r="D1" s="112"/>
      <c r="E1" s="416" t="s">
        <v>184</v>
      </c>
      <c r="F1" s="417" t="s">
        <v>185</v>
      </c>
      <c r="G1" s="418" t="s">
        <v>186</v>
      </c>
      <c r="H1" s="105" t="s">
        <v>183</v>
      </c>
      <c r="I1" s="110" t="s">
        <v>181</v>
      </c>
      <c r="J1" s="110" t="s">
        <v>182</v>
      </c>
    </row>
    <row r="2" spans="1:17" ht="39.65" customHeight="1">
      <c r="A2" s="419" t="s">
        <v>113</v>
      </c>
      <c r="B2" s="420" t="str">
        <f>IF(Langue="Français",I2,J2)</f>
        <v>In tab "20.10" line 001 (orange cells), select the type of scenario from the drop down list, either "going concern" or "solvency", for each of the adverse scenarios.</v>
      </c>
      <c r="C2" s="107"/>
      <c r="D2" s="107"/>
      <c r="E2" s="421" t="str">
        <f>IF(Q18&lt;&gt;"OK","Erreur","OK")</f>
        <v>OK</v>
      </c>
      <c r="F2" s="422">
        <f>IF(E2="OK",0,1)</f>
        <v>0</v>
      </c>
      <c r="G2" s="423" t="s">
        <v>187</v>
      </c>
      <c r="H2" s="424" t="s">
        <v>190</v>
      </c>
      <c r="I2" s="425" t="s">
        <v>188</v>
      </c>
      <c r="J2" s="426" t="s">
        <v>191</v>
      </c>
      <c r="N2" s="277" t="s">
        <v>600</v>
      </c>
      <c r="O2" s="278" t="s">
        <v>102</v>
      </c>
      <c r="P2" s="277" t="s">
        <v>601</v>
      </c>
      <c r="Q2" s="279" t="s">
        <v>104</v>
      </c>
    </row>
    <row r="3" spans="1:17" ht="30.75" customHeight="1">
      <c r="A3" s="419" t="s">
        <v>114</v>
      </c>
      <c r="B3" s="427" t="str">
        <f>IF(Langue="Français",I3,J3)</f>
        <v>In tab "10.00" line 1000 (yellow cells), fill the internal target capital ratio for each of the projected years of the base scenario.</v>
      </c>
      <c r="C3" s="108"/>
      <c r="D3" s="108"/>
      <c r="E3" s="113" t="str">
        <f>IF(AND('10.00'!$G$44&gt;0,OR('10.00'!$G$46=0,'10.00'!$G$46="")),"Erreur",IF(AND('10.00'!$H$44&gt;0,OR('10.00'!$H$46=0,'10.00'!$H$46="")),"Erreur",IF(AND('10.00'!$I$44&gt;0,OR('10.00'!$I$46=0,'10.00'!$I$46="")),"Erreur",IF(AND('10.00'!$J$44&gt;0,OR('10.00'!$J$46=0,'10.00'!$J$46="")),"Erreur",IF(AND('10.00'!$K$44&gt;0,OR('10.00'!$K$46=0,'10.00'!$K$46="")),"Erreur","OK")))))</f>
        <v>OK</v>
      </c>
      <c r="F3" s="428">
        <f>IF(E3="OK",0,1)</f>
        <v>0</v>
      </c>
      <c r="G3" s="429" t="s">
        <v>187</v>
      </c>
      <c r="H3" s="426" t="s">
        <v>189</v>
      </c>
      <c r="I3" s="425" t="s">
        <v>516</v>
      </c>
      <c r="J3" s="426" t="s">
        <v>517</v>
      </c>
      <c r="N3" s="280" t="s">
        <v>3</v>
      </c>
      <c r="O3" s="281" t="str">
        <f>HLOOKUP(N3,'20.10'!$R$1:$FK$29,3,FALSE)</f>
        <v>Select the type of scenario :</v>
      </c>
      <c r="P3" s="559">
        <f>'10.00'!L44</f>
        <v>0</v>
      </c>
      <c r="Q3" s="3" t="str">
        <f>IF(AND(AND(P3&lt;&gt;0,P3&lt;&gt;""),OR(O3=0,O3='20.10'!$FS$3,O3='20.10'!$FU$3)),"Erreur","OK")</f>
        <v>OK</v>
      </c>
    </row>
    <row r="4" spans="1:17" ht="14.25" customHeight="1">
      <c r="N4" s="280" t="s">
        <v>4</v>
      </c>
      <c r="O4" s="281" t="str">
        <f>HLOOKUP(N4,'20.10'!$R$1:$FK$29,3,FALSE)</f>
        <v>Select the type of scenario :</v>
      </c>
      <c r="P4" s="559">
        <f>'10.00'!Q44</f>
        <v>0</v>
      </c>
      <c r="Q4" s="3" t="str">
        <f>IF(AND(AND(P4&lt;&gt;0,P4&lt;&gt;""),OR(O4=0,O4='20.10'!$FS$3,O4='20.10'!$FU$3)),"Erreur","OK")</f>
        <v>OK</v>
      </c>
    </row>
    <row r="5" spans="1:17" ht="14.25" customHeight="1">
      <c r="N5" s="280" t="s">
        <v>28</v>
      </c>
      <c r="O5" s="281" t="str">
        <f>HLOOKUP(N5,'20.10'!$R$1:$FK$29,3,FALSE)</f>
        <v>Select the type of scenario :</v>
      </c>
      <c r="P5" s="559">
        <f>'10.00'!V44</f>
        <v>0</v>
      </c>
      <c r="Q5" s="3" t="str">
        <f>IF(AND(AND(P5&lt;&gt;0,P5&lt;&gt;""),OR(O5=0,O5='20.10'!$FS$3,O5='20.10'!$FU$3)),"Erreur","OK")</f>
        <v>OK</v>
      </c>
    </row>
    <row r="6" spans="1:17" ht="14.25" customHeight="1">
      <c r="N6" s="280" t="s">
        <v>5</v>
      </c>
      <c r="O6" s="281" t="str">
        <f>HLOOKUP(N6,'20.10'!$R$1:$FK$29,3,FALSE)</f>
        <v>Select the type of scenario :</v>
      </c>
      <c r="P6" s="559">
        <f>'10.00'!AA44</f>
        <v>0</v>
      </c>
      <c r="Q6" s="3" t="str">
        <f>IF(AND(AND(P6&lt;&gt;0,P6&lt;&gt;""),OR(O6=0,O6='20.10'!$FS$3,O6='20.10'!$FU$3)),"Erreur","OK")</f>
        <v>OK</v>
      </c>
    </row>
    <row r="7" spans="1:17" ht="14.25" customHeight="1">
      <c r="N7" s="280" t="s">
        <v>6</v>
      </c>
      <c r="O7" s="281" t="str">
        <f>HLOOKUP(N7,'20.10'!$R$1:$FK$29,3,FALSE)</f>
        <v>Select the type of scenario :</v>
      </c>
      <c r="P7" s="559">
        <f>'10.00'!AF44</f>
        <v>0</v>
      </c>
      <c r="Q7" s="3" t="str">
        <f>IF(AND(AND(P7&lt;&gt;0,P7&lt;&gt;""),OR(O7=0,O7='20.10'!$FS$3,O7='20.10'!$FU$3)),"Erreur","OK")</f>
        <v>OK</v>
      </c>
    </row>
    <row r="8" spans="1:17" ht="14.25" customHeight="1">
      <c r="N8" s="280" t="s">
        <v>7</v>
      </c>
      <c r="O8" s="281" t="str">
        <f>HLOOKUP(N8,'20.10'!$R$1:$FK$29,3,FALSE)</f>
        <v>Select the type of scenario :</v>
      </c>
      <c r="P8" s="559">
        <f>'10.00'!AK44</f>
        <v>0</v>
      </c>
      <c r="Q8" s="3" t="str">
        <f>IF(AND(AND(P8&lt;&gt;0,P8&lt;&gt;""),OR(O8=0,O8='20.10'!$FS$3,O8='20.10'!$FU$3)),"Erreur","OK")</f>
        <v>OK</v>
      </c>
    </row>
    <row r="9" spans="1:17" ht="14.25" customHeight="1">
      <c r="I9" s="277"/>
      <c r="N9" s="280" t="s">
        <v>8</v>
      </c>
      <c r="O9" s="281" t="str">
        <f>HLOOKUP(N9,'20.10'!$R$1:$FK$29,3,FALSE)</f>
        <v>Select the type of scenario :</v>
      </c>
      <c r="P9" s="559">
        <f>'10.00'!AP44</f>
        <v>0</v>
      </c>
      <c r="Q9" s="3" t="str">
        <f>IF(AND(AND(P9&lt;&gt;0,P9&lt;&gt;""),OR(O9=0,O9='20.10'!$FS$3,O9='20.10'!$FU$3)),"Erreur","OK")</f>
        <v>OK</v>
      </c>
    </row>
    <row r="10" spans="1:17" ht="14.25" customHeight="1">
      <c r="I10" s="1"/>
      <c r="N10" s="280" t="s">
        <v>9</v>
      </c>
      <c r="O10" s="281" t="str">
        <f>HLOOKUP(N10,'20.10'!$R$1:$FK$29,3,FALSE)</f>
        <v>Select the type of scenario :</v>
      </c>
      <c r="P10" s="559">
        <f>'10.00'!AU44</f>
        <v>0</v>
      </c>
      <c r="Q10" s="3" t="str">
        <f>IF(AND(AND(P10&lt;&gt;0,P10&lt;&gt;""),OR(O10=0,O10='20.10'!$FS$3,O10='20.10'!$FU$3)),"Erreur","OK")</f>
        <v>OK</v>
      </c>
    </row>
    <row r="11" spans="1:17" ht="14.25" customHeight="1">
      <c r="N11" s="280" t="s">
        <v>10</v>
      </c>
      <c r="O11" s="281" t="str">
        <f>HLOOKUP(N11,'20.10'!$R$1:$FK$29,3,FALSE)</f>
        <v>Select the type of scenario :</v>
      </c>
      <c r="P11" s="559">
        <f>'10.00'!AZ44</f>
        <v>0</v>
      </c>
      <c r="Q11" s="3" t="str">
        <f>IF(AND(AND(P11&lt;&gt;0,P11&lt;&gt;""),OR(O11=0,O11='20.10'!$FS$3,O11='20.10'!$FU$3)),"Erreur","OK")</f>
        <v>OK</v>
      </c>
    </row>
    <row r="12" spans="1:17" ht="14.25" customHeight="1">
      <c r="N12" s="280" t="s">
        <v>11</v>
      </c>
      <c r="O12" s="281" t="str">
        <f>HLOOKUP(N12,'20.10'!$R$1:$FK$29,3,FALSE)</f>
        <v>Select the type of scenario :</v>
      </c>
      <c r="P12" s="559">
        <f>'10.00'!BE44</f>
        <v>0</v>
      </c>
      <c r="Q12" s="3" t="str">
        <f>IF(AND(AND(P12&lt;&gt;0,P12&lt;&gt;""),OR(O12=0,O12='20.10'!$FS$3,O12='20.10'!$FU$3)),"Erreur","OK")</f>
        <v>OK</v>
      </c>
    </row>
    <row r="13" spans="1:17" ht="14.25" customHeight="1">
      <c r="N13" s="280" t="s">
        <v>29</v>
      </c>
      <c r="O13" s="281" t="str">
        <f>HLOOKUP(N13,'20.10'!$R$1:$FK$29,3,FALSE)</f>
        <v>Select the type of scenario :</v>
      </c>
      <c r="P13" s="559">
        <f>'10.00'!BJ44</f>
        <v>0</v>
      </c>
      <c r="Q13" s="3" t="str">
        <f>IF(AND(AND(P13&lt;&gt;0,P13&lt;&gt;""),OR(O13=0,O13='20.10'!$FS$3,O13='20.10'!$FU$3)),"Erreur","OK")</f>
        <v>OK</v>
      </c>
    </row>
    <row r="14" spans="1:17" ht="14.25" customHeight="1">
      <c r="N14" s="280" t="s">
        <v>30</v>
      </c>
      <c r="O14" s="281" t="str">
        <f>HLOOKUP(N14,'20.10'!$R$1:$FK$29,3,FALSE)</f>
        <v>Select the type of scenario :</v>
      </c>
      <c r="P14" s="559">
        <f>'10.00'!BO44</f>
        <v>0</v>
      </c>
      <c r="Q14" s="3" t="str">
        <f>IF(AND(AND(P14&lt;&gt;0,P14&lt;&gt;""),OR(O14=0,O14='20.10'!$FS$3,O14='20.10'!$FU$3)),"Erreur","OK")</f>
        <v>OK</v>
      </c>
    </row>
    <row r="15" spans="1:17" ht="14.25" customHeight="1">
      <c r="N15" s="280" t="s">
        <v>31</v>
      </c>
      <c r="O15" s="281" t="str">
        <f>HLOOKUP(N15,'20.10'!$R$1:$FK$29,3,FALSE)</f>
        <v>Select the type of scenario :</v>
      </c>
      <c r="P15" s="559">
        <f>'10.00'!BT44</f>
        <v>0</v>
      </c>
      <c r="Q15" s="3" t="str">
        <f>IF(AND(AND(P15&lt;&gt;0,P15&lt;&gt;""),OR(O15=0,O15='20.10'!$FS$3,O15='20.10'!$FU$3)),"Erreur","OK")</f>
        <v>OK</v>
      </c>
    </row>
    <row r="16" spans="1:17" ht="14.25" customHeight="1">
      <c r="N16" s="280" t="s">
        <v>32</v>
      </c>
      <c r="O16" s="281" t="str">
        <f>HLOOKUP(N16,'20.10'!$R$1:$FK$29,3,FALSE)</f>
        <v>Select the type of scenario :</v>
      </c>
      <c r="P16" s="559">
        <f>'10.00'!BY44</f>
        <v>0</v>
      </c>
      <c r="Q16" s="3" t="str">
        <f>IF(AND(AND(P16&lt;&gt;0,P16&lt;&gt;""),OR(O16=0,O16='20.10'!$FS$3,O16='20.10'!$FU$3)),"Erreur","OK")</f>
        <v>OK</v>
      </c>
    </row>
    <row r="17" spans="14:17" ht="14.25" customHeight="1">
      <c r="N17" s="280" t="s">
        <v>33</v>
      </c>
      <c r="O17" s="281" t="str">
        <f>HLOOKUP(N17,'20.10'!$R$1:$FK$29,3,FALSE)</f>
        <v>Select the type of scenario :</v>
      </c>
      <c r="P17" s="559">
        <f>'10.00'!CD44</f>
        <v>0</v>
      </c>
      <c r="Q17" s="3" t="str">
        <f>IF(AND(AND(P17&lt;&gt;0,P17&lt;&gt;""),OR(O17=0,O17='20.10'!$FS$3,O17='20.10'!$FU$3)),"Erreur","OK")</f>
        <v>OK</v>
      </c>
    </row>
    <row r="18" spans="14:17" ht="14.25" customHeight="1">
      <c r="Q18" s="560" t="str">
        <f>IF(COUNTIF($Q$3:$Q$17,"Erreur")&gt;0,"Erreur : Pour l'un des scénarios, des TCM sont projetés mais aucun type de scénario n'a été sélectionné. Continuité ou solvabilité?","OK")</f>
        <v>OK</v>
      </c>
    </row>
  </sheetData>
  <sheetProtection algorithmName="SHA-512" hashValue="WTTwyOSPQOu5hP30h3hr06dLZbaTEFPkcUoPiyMgU40bdTf0gQJ3G+TM3M3wQPVgaGzvWnxAPaTFcStieK9LNw==" saltValue="HkURU05X1lSa1Vr0FiNApg==" spinCount="100000" sheet="1" selectLockedCells="1" selectUnlockedCells="1"/>
  <conditionalFormatting sqref="F2:F3">
    <cfRule type="cellIs" dxfId="1" priority="1" operator="equal">
      <formula>0</formula>
    </cfRule>
    <cfRule type="cellIs" dxfId="0" priority="2"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FW1285"/>
  <sheetViews>
    <sheetView zoomScale="85" zoomScaleNormal="85" workbookViewId="0">
      <pane xSplit="3" ySplit="7" topLeftCell="Q8" activePane="bottomRight" state="frozen"/>
      <selection activeCell="CI31" sqref="CI31"/>
      <selection pane="topRight" activeCell="CI31" sqref="CI31"/>
      <selection pane="bottomLeft" activeCell="CI31" sqref="CI31"/>
      <selection pane="bottomRight" activeCell="A3" sqref="A3"/>
    </sheetView>
  </sheetViews>
  <sheetFormatPr baseColWidth="10" defaultColWidth="8" defaultRowHeight="14"/>
  <cols>
    <col min="1" max="1" width="5.08984375" style="373" customWidth="1"/>
    <col min="2" max="2" width="65.08984375" style="373" customWidth="1"/>
    <col min="3" max="3" width="5.36328125" style="38" customWidth="1"/>
    <col min="4" max="167" width="11" style="373" customWidth="1"/>
    <col min="168" max="168" width="8" style="373"/>
    <col min="169" max="173" width="8" style="561"/>
    <col min="174" max="174" width="14.54296875" style="373" hidden="1" customWidth="1"/>
    <col min="175" max="175" width="40.36328125" style="373" hidden="1" customWidth="1"/>
    <col min="176" max="176" width="14.54296875" style="373" hidden="1" customWidth="1"/>
    <col min="177" max="177" width="14.54296875" style="41" hidden="1" customWidth="1"/>
    <col min="178" max="178" width="14.54296875" style="373" hidden="1" customWidth="1"/>
    <col min="179" max="180" width="0" style="373" hidden="1" customWidth="1"/>
    <col min="181" max="16384" width="8" style="373"/>
  </cols>
  <sheetData>
    <row r="1" spans="1:179">
      <c r="A1" s="373" t="str">
        <f>IF(Instructions!D9="","",Instructions!D9)</f>
        <v/>
      </c>
      <c r="D1" s="39"/>
      <c r="E1" s="39"/>
      <c r="F1" s="39"/>
      <c r="G1" s="39"/>
      <c r="H1" s="39"/>
      <c r="I1" s="39"/>
      <c r="J1" s="39"/>
      <c r="K1" s="39"/>
      <c r="L1" s="39"/>
      <c r="M1" s="39"/>
      <c r="N1" s="39"/>
      <c r="O1" s="39"/>
      <c r="P1" s="39"/>
      <c r="Q1" s="40"/>
      <c r="R1" s="729" t="s">
        <v>3</v>
      </c>
      <c r="S1" s="725"/>
      <c r="T1" s="725"/>
      <c r="U1" s="725"/>
      <c r="V1" s="725"/>
      <c r="W1" s="725"/>
      <c r="X1" s="725"/>
      <c r="Y1" s="725"/>
      <c r="Z1" s="725"/>
      <c r="AA1" s="725"/>
      <c r="AB1" s="724" t="s">
        <v>4</v>
      </c>
      <c r="AC1" s="725"/>
      <c r="AD1" s="725"/>
      <c r="AE1" s="725"/>
      <c r="AF1" s="725"/>
      <c r="AG1" s="725"/>
      <c r="AH1" s="725"/>
      <c r="AI1" s="725"/>
      <c r="AJ1" s="725"/>
      <c r="AK1" s="725"/>
      <c r="AL1" s="724" t="s">
        <v>28</v>
      </c>
      <c r="AM1" s="725"/>
      <c r="AN1" s="725"/>
      <c r="AO1" s="725"/>
      <c r="AP1" s="725"/>
      <c r="AQ1" s="725"/>
      <c r="AR1" s="725"/>
      <c r="AS1" s="725"/>
      <c r="AT1" s="725"/>
      <c r="AU1" s="725"/>
      <c r="AV1" s="724" t="s">
        <v>5</v>
      </c>
      <c r="AW1" s="725"/>
      <c r="AX1" s="725"/>
      <c r="AY1" s="725"/>
      <c r="AZ1" s="725"/>
      <c r="BA1" s="725"/>
      <c r="BB1" s="725"/>
      <c r="BC1" s="725"/>
      <c r="BD1" s="725"/>
      <c r="BE1" s="725"/>
      <c r="BF1" s="724" t="s">
        <v>6</v>
      </c>
      <c r="BG1" s="725"/>
      <c r="BH1" s="725"/>
      <c r="BI1" s="725"/>
      <c r="BJ1" s="725"/>
      <c r="BK1" s="725"/>
      <c r="BL1" s="725"/>
      <c r="BM1" s="725"/>
      <c r="BN1" s="725"/>
      <c r="BO1" s="725"/>
      <c r="BP1" s="724" t="s">
        <v>7</v>
      </c>
      <c r="BQ1" s="725"/>
      <c r="BR1" s="725"/>
      <c r="BS1" s="725"/>
      <c r="BT1" s="725"/>
      <c r="BU1" s="725"/>
      <c r="BV1" s="725"/>
      <c r="BW1" s="725"/>
      <c r="BX1" s="725"/>
      <c r="BY1" s="725"/>
      <c r="BZ1" s="724" t="s">
        <v>8</v>
      </c>
      <c r="CA1" s="725"/>
      <c r="CB1" s="725"/>
      <c r="CC1" s="725"/>
      <c r="CD1" s="725"/>
      <c r="CE1" s="725"/>
      <c r="CF1" s="725"/>
      <c r="CG1" s="725"/>
      <c r="CH1" s="725"/>
      <c r="CI1" s="725"/>
      <c r="CJ1" s="724" t="s">
        <v>9</v>
      </c>
      <c r="CK1" s="725"/>
      <c r="CL1" s="725"/>
      <c r="CM1" s="725"/>
      <c r="CN1" s="725"/>
      <c r="CO1" s="725"/>
      <c r="CP1" s="725"/>
      <c r="CQ1" s="725"/>
      <c r="CR1" s="725"/>
      <c r="CS1" s="725"/>
      <c r="CT1" s="724" t="s">
        <v>10</v>
      </c>
      <c r="CU1" s="725"/>
      <c r="CV1" s="725"/>
      <c r="CW1" s="725"/>
      <c r="CX1" s="725"/>
      <c r="CY1" s="725"/>
      <c r="CZ1" s="725"/>
      <c r="DA1" s="725"/>
      <c r="DB1" s="725"/>
      <c r="DC1" s="725"/>
      <c r="DD1" s="724" t="s">
        <v>11</v>
      </c>
      <c r="DE1" s="725"/>
      <c r="DF1" s="725"/>
      <c r="DG1" s="725"/>
      <c r="DH1" s="725"/>
      <c r="DI1" s="725"/>
      <c r="DJ1" s="725"/>
      <c r="DK1" s="725"/>
      <c r="DL1" s="725"/>
      <c r="DM1" s="725"/>
      <c r="DN1" s="724" t="s">
        <v>29</v>
      </c>
      <c r="DO1" s="725"/>
      <c r="DP1" s="725"/>
      <c r="DQ1" s="725"/>
      <c r="DR1" s="725"/>
      <c r="DS1" s="725"/>
      <c r="DT1" s="725"/>
      <c r="DU1" s="725"/>
      <c r="DV1" s="725"/>
      <c r="DW1" s="725"/>
      <c r="DX1" s="724" t="s">
        <v>30</v>
      </c>
      <c r="DY1" s="725"/>
      <c r="DZ1" s="725"/>
      <c r="EA1" s="725"/>
      <c r="EB1" s="725"/>
      <c r="EC1" s="725"/>
      <c r="ED1" s="725"/>
      <c r="EE1" s="725"/>
      <c r="EF1" s="725"/>
      <c r="EG1" s="725"/>
      <c r="EH1" s="724" t="s">
        <v>31</v>
      </c>
      <c r="EI1" s="725"/>
      <c r="EJ1" s="725"/>
      <c r="EK1" s="725"/>
      <c r="EL1" s="725"/>
      <c r="EM1" s="725"/>
      <c r="EN1" s="725"/>
      <c r="EO1" s="725"/>
      <c r="EP1" s="725"/>
      <c r="EQ1" s="725"/>
      <c r="ER1" s="724" t="s">
        <v>32</v>
      </c>
      <c r="ES1" s="725"/>
      <c r="ET1" s="725"/>
      <c r="EU1" s="725"/>
      <c r="EV1" s="725"/>
      <c r="EW1" s="725"/>
      <c r="EX1" s="725"/>
      <c r="EY1" s="725"/>
      <c r="EZ1" s="725"/>
      <c r="FA1" s="725"/>
      <c r="FB1" s="724" t="s">
        <v>33</v>
      </c>
      <c r="FC1" s="725"/>
      <c r="FD1" s="725"/>
      <c r="FE1" s="725"/>
      <c r="FF1" s="725"/>
      <c r="FG1" s="725"/>
      <c r="FH1" s="725"/>
      <c r="FI1" s="725"/>
      <c r="FJ1" s="725"/>
      <c r="FK1" s="726"/>
    </row>
    <row r="2" spans="1:179" ht="15" customHeight="1">
      <c r="A2" s="329" t="str">
        <f>IF(Langue="Français",'20.10'!FS2,'20.10'!FU2)</f>
        <v>Page 20.10 of the core financial statement return</v>
      </c>
      <c r="B2" s="329"/>
      <c r="C2" s="42"/>
      <c r="D2" s="39"/>
      <c r="E2" s="39"/>
      <c r="F2" s="39"/>
      <c r="G2" s="39"/>
      <c r="H2" s="39"/>
      <c r="I2" s="39"/>
      <c r="J2" s="39"/>
      <c r="K2" s="39"/>
      <c r="L2" s="39"/>
      <c r="M2" s="39"/>
      <c r="N2" s="39"/>
      <c r="O2" s="39"/>
      <c r="P2" s="39"/>
      <c r="Q2" s="40"/>
      <c r="R2" s="697" t="str">
        <f>IF(Langue="Français","Scénario défavorable 1","Adverse scenario 1")</f>
        <v>Adverse scenario 1</v>
      </c>
      <c r="S2" s="698"/>
      <c r="T2" s="698"/>
      <c r="U2" s="698"/>
      <c r="V2" s="698"/>
      <c r="W2" s="698"/>
      <c r="X2" s="698"/>
      <c r="Y2" s="698"/>
      <c r="Z2" s="698"/>
      <c r="AA2" s="699"/>
      <c r="AB2" s="697" t="str">
        <f>IF(Langue="Français","Scénario défavorable 2","Adverse scenario 2")</f>
        <v>Adverse scenario 2</v>
      </c>
      <c r="AC2" s="698"/>
      <c r="AD2" s="698"/>
      <c r="AE2" s="698"/>
      <c r="AF2" s="698"/>
      <c r="AG2" s="698"/>
      <c r="AH2" s="698"/>
      <c r="AI2" s="698"/>
      <c r="AJ2" s="698"/>
      <c r="AK2" s="699"/>
      <c r="AL2" s="697" t="str">
        <f>IF(Langue="Français","Scénario défavorable 3","Adverse scenario 3")</f>
        <v>Adverse scenario 3</v>
      </c>
      <c r="AM2" s="698"/>
      <c r="AN2" s="698"/>
      <c r="AO2" s="698"/>
      <c r="AP2" s="698"/>
      <c r="AQ2" s="698"/>
      <c r="AR2" s="698"/>
      <c r="AS2" s="698"/>
      <c r="AT2" s="698"/>
      <c r="AU2" s="699"/>
      <c r="AV2" s="697" t="str">
        <f>IF(Langue="Français","Scénario défavorable 4","Adverse scenario 4")</f>
        <v>Adverse scenario 4</v>
      </c>
      <c r="AW2" s="698"/>
      <c r="AX2" s="698"/>
      <c r="AY2" s="698"/>
      <c r="AZ2" s="698"/>
      <c r="BA2" s="698"/>
      <c r="BB2" s="698"/>
      <c r="BC2" s="698"/>
      <c r="BD2" s="698"/>
      <c r="BE2" s="699"/>
      <c r="BF2" s="697" t="str">
        <f>IF(Langue="Français","Scénario défavorable 5","Adverse scenario 5")</f>
        <v>Adverse scenario 5</v>
      </c>
      <c r="BG2" s="698"/>
      <c r="BH2" s="698"/>
      <c r="BI2" s="698"/>
      <c r="BJ2" s="698"/>
      <c r="BK2" s="698"/>
      <c r="BL2" s="698"/>
      <c r="BM2" s="698"/>
      <c r="BN2" s="698"/>
      <c r="BO2" s="699"/>
      <c r="BP2" s="697" t="str">
        <f>IF(Langue="Français","Scénario défavorable 6","Adverse scenario 6")</f>
        <v>Adverse scenario 6</v>
      </c>
      <c r="BQ2" s="698"/>
      <c r="BR2" s="698"/>
      <c r="BS2" s="698"/>
      <c r="BT2" s="698"/>
      <c r="BU2" s="698"/>
      <c r="BV2" s="698"/>
      <c r="BW2" s="698"/>
      <c r="BX2" s="698"/>
      <c r="BY2" s="699"/>
      <c r="BZ2" s="697" t="str">
        <f>IF(Langue="Français","Scénario défavorable 7","Adverse scenario 7")</f>
        <v>Adverse scenario 7</v>
      </c>
      <c r="CA2" s="698"/>
      <c r="CB2" s="698"/>
      <c r="CC2" s="698"/>
      <c r="CD2" s="698"/>
      <c r="CE2" s="698"/>
      <c r="CF2" s="698"/>
      <c r="CG2" s="698"/>
      <c r="CH2" s="698"/>
      <c r="CI2" s="699"/>
      <c r="CJ2" s="697" t="str">
        <f>IF(Langue="Français","Scénario défavorable 8","Adverse scenario 8")</f>
        <v>Adverse scenario 8</v>
      </c>
      <c r="CK2" s="698"/>
      <c r="CL2" s="698"/>
      <c r="CM2" s="698"/>
      <c r="CN2" s="698"/>
      <c r="CO2" s="698"/>
      <c r="CP2" s="698"/>
      <c r="CQ2" s="698"/>
      <c r="CR2" s="698"/>
      <c r="CS2" s="699"/>
      <c r="CT2" s="697" t="str">
        <f>IF(Langue="Français","Scénario défavorable 9","Adverse scenario 9")</f>
        <v>Adverse scenario 9</v>
      </c>
      <c r="CU2" s="698"/>
      <c r="CV2" s="698"/>
      <c r="CW2" s="698"/>
      <c r="CX2" s="698"/>
      <c r="CY2" s="698"/>
      <c r="CZ2" s="698"/>
      <c r="DA2" s="698"/>
      <c r="DB2" s="698"/>
      <c r="DC2" s="699"/>
      <c r="DD2" s="697" t="str">
        <f>IF(Langue="Français","Scénario défavorable 10","Adverse scenario 10")</f>
        <v>Adverse scenario 10</v>
      </c>
      <c r="DE2" s="698"/>
      <c r="DF2" s="698"/>
      <c r="DG2" s="698"/>
      <c r="DH2" s="698"/>
      <c r="DI2" s="698"/>
      <c r="DJ2" s="698"/>
      <c r="DK2" s="698"/>
      <c r="DL2" s="698"/>
      <c r="DM2" s="699"/>
      <c r="DN2" s="697" t="str">
        <f>IF(Langue="Français","Scénario défavorable 11","Adverse scenario 11")</f>
        <v>Adverse scenario 11</v>
      </c>
      <c r="DO2" s="698"/>
      <c r="DP2" s="698"/>
      <c r="DQ2" s="698"/>
      <c r="DR2" s="698"/>
      <c r="DS2" s="698"/>
      <c r="DT2" s="698"/>
      <c r="DU2" s="698"/>
      <c r="DV2" s="698"/>
      <c r="DW2" s="699"/>
      <c r="DX2" s="697" t="str">
        <f>IF(Langue="Français","Scénario défavorable 12","Adverse scenario 12")</f>
        <v>Adverse scenario 12</v>
      </c>
      <c r="DY2" s="698"/>
      <c r="DZ2" s="698"/>
      <c r="EA2" s="698"/>
      <c r="EB2" s="698"/>
      <c r="EC2" s="698"/>
      <c r="ED2" s="698"/>
      <c r="EE2" s="698"/>
      <c r="EF2" s="698"/>
      <c r="EG2" s="699"/>
      <c r="EH2" s="697" t="str">
        <f>IF(Langue="Français","Scénario défavorable 13","Adverse scenario 13")</f>
        <v>Adverse scenario 13</v>
      </c>
      <c r="EI2" s="698"/>
      <c r="EJ2" s="698"/>
      <c r="EK2" s="698"/>
      <c r="EL2" s="698"/>
      <c r="EM2" s="698"/>
      <c r="EN2" s="698"/>
      <c r="EO2" s="698"/>
      <c r="EP2" s="698"/>
      <c r="EQ2" s="699"/>
      <c r="ER2" s="697" t="str">
        <f>IF(Langue="Français","Scénario défavorable 14","Adverse scenario 14")</f>
        <v>Adverse scenario 14</v>
      </c>
      <c r="ES2" s="698"/>
      <c r="ET2" s="698"/>
      <c r="EU2" s="698"/>
      <c r="EV2" s="698"/>
      <c r="EW2" s="698"/>
      <c r="EX2" s="698"/>
      <c r="EY2" s="698"/>
      <c r="EZ2" s="698"/>
      <c r="FA2" s="699"/>
      <c r="FB2" s="697" t="str">
        <f>IF(Langue="Français","Scénario défavorable 15","Adverse scenario 15")</f>
        <v>Adverse scenario 15</v>
      </c>
      <c r="FC2" s="698"/>
      <c r="FD2" s="698"/>
      <c r="FE2" s="698"/>
      <c r="FF2" s="698"/>
      <c r="FG2" s="698"/>
      <c r="FH2" s="698"/>
      <c r="FI2" s="698"/>
      <c r="FJ2" s="698"/>
      <c r="FK2" s="699"/>
      <c r="FS2" s="373" t="s">
        <v>664</v>
      </c>
      <c r="FU2" s="43" t="s">
        <v>657</v>
      </c>
    </row>
    <row r="3" spans="1:179" ht="15" customHeight="1">
      <c r="C3" s="114" t="s">
        <v>113</v>
      </c>
      <c r="D3" s="39"/>
      <c r="E3" s="39"/>
      <c r="F3" s="39"/>
      <c r="G3" s="39"/>
      <c r="H3" s="39"/>
      <c r="I3" s="39"/>
      <c r="J3" s="39"/>
      <c r="K3" s="39"/>
      <c r="L3" s="39"/>
      <c r="M3" s="39"/>
      <c r="N3" s="39"/>
      <c r="O3" s="39"/>
      <c r="P3" s="39"/>
      <c r="Q3" s="39"/>
      <c r="R3" s="704" t="str">
        <f>IF(Langue="Français",'20.10'!$FS$3,'20.10'!$FU$3)</f>
        <v>Select the type of scenario :</v>
      </c>
      <c r="S3" s="705"/>
      <c r="T3" s="705"/>
      <c r="U3" s="705"/>
      <c r="V3" s="705"/>
      <c r="W3" s="705"/>
      <c r="X3" s="705"/>
      <c r="Y3" s="705"/>
      <c r="Z3" s="705"/>
      <c r="AA3" s="705"/>
      <c r="AB3" s="704" t="str">
        <f>IF(Langue="Français",'20.10'!$FS$3,'20.10'!$FU$3)</f>
        <v>Select the type of scenario :</v>
      </c>
      <c r="AC3" s="705"/>
      <c r="AD3" s="705"/>
      <c r="AE3" s="705"/>
      <c r="AF3" s="705"/>
      <c r="AG3" s="705"/>
      <c r="AH3" s="705"/>
      <c r="AI3" s="705"/>
      <c r="AJ3" s="705"/>
      <c r="AK3" s="705"/>
      <c r="AL3" s="704" t="str">
        <f>IF(Langue="Français",'20.10'!$FS$3,'20.10'!$FU$3)</f>
        <v>Select the type of scenario :</v>
      </c>
      <c r="AM3" s="705"/>
      <c r="AN3" s="705"/>
      <c r="AO3" s="705"/>
      <c r="AP3" s="705"/>
      <c r="AQ3" s="705"/>
      <c r="AR3" s="705"/>
      <c r="AS3" s="705"/>
      <c r="AT3" s="705"/>
      <c r="AU3" s="705"/>
      <c r="AV3" s="704" t="str">
        <f>IF(Langue="Français",'20.10'!$FS$3,'20.10'!$FU$3)</f>
        <v>Select the type of scenario :</v>
      </c>
      <c r="AW3" s="705"/>
      <c r="AX3" s="705"/>
      <c r="AY3" s="705"/>
      <c r="AZ3" s="705"/>
      <c r="BA3" s="705"/>
      <c r="BB3" s="705"/>
      <c r="BC3" s="705"/>
      <c r="BD3" s="705"/>
      <c r="BE3" s="705"/>
      <c r="BF3" s="704" t="str">
        <f>IF(Langue="Français",'20.10'!$FS$3,'20.10'!$FU$3)</f>
        <v>Select the type of scenario :</v>
      </c>
      <c r="BG3" s="705"/>
      <c r="BH3" s="705"/>
      <c r="BI3" s="705"/>
      <c r="BJ3" s="705"/>
      <c r="BK3" s="705"/>
      <c r="BL3" s="705"/>
      <c r="BM3" s="705"/>
      <c r="BN3" s="705"/>
      <c r="BO3" s="705"/>
      <c r="BP3" s="704" t="str">
        <f>IF(Langue="Français",'20.10'!$FS$3,'20.10'!$FU$3)</f>
        <v>Select the type of scenario :</v>
      </c>
      <c r="BQ3" s="705"/>
      <c r="BR3" s="705"/>
      <c r="BS3" s="705"/>
      <c r="BT3" s="705"/>
      <c r="BU3" s="705"/>
      <c r="BV3" s="705"/>
      <c r="BW3" s="705"/>
      <c r="BX3" s="705"/>
      <c r="BY3" s="705"/>
      <c r="BZ3" s="704" t="str">
        <f>IF(Langue="Français",'20.10'!$FS$3,'20.10'!$FU$3)</f>
        <v>Select the type of scenario :</v>
      </c>
      <c r="CA3" s="705"/>
      <c r="CB3" s="705"/>
      <c r="CC3" s="705"/>
      <c r="CD3" s="705"/>
      <c r="CE3" s="705"/>
      <c r="CF3" s="705"/>
      <c r="CG3" s="705"/>
      <c r="CH3" s="705"/>
      <c r="CI3" s="705"/>
      <c r="CJ3" s="704" t="str">
        <f>IF(Langue="Français",'20.10'!$FS$3,'20.10'!$FU$3)</f>
        <v>Select the type of scenario :</v>
      </c>
      <c r="CK3" s="705"/>
      <c r="CL3" s="705"/>
      <c r="CM3" s="705"/>
      <c r="CN3" s="705"/>
      <c r="CO3" s="705"/>
      <c r="CP3" s="705"/>
      <c r="CQ3" s="705"/>
      <c r="CR3" s="705"/>
      <c r="CS3" s="705"/>
      <c r="CT3" s="704" t="str">
        <f>IF(Langue="Français",'20.10'!$FS$3,'20.10'!$FU$3)</f>
        <v>Select the type of scenario :</v>
      </c>
      <c r="CU3" s="705"/>
      <c r="CV3" s="705"/>
      <c r="CW3" s="705"/>
      <c r="CX3" s="705"/>
      <c r="CY3" s="705"/>
      <c r="CZ3" s="705"/>
      <c r="DA3" s="705"/>
      <c r="DB3" s="705"/>
      <c r="DC3" s="705"/>
      <c r="DD3" s="704" t="str">
        <f>IF(Langue="Français",'20.10'!$FS$3,'20.10'!$FU$3)</f>
        <v>Select the type of scenario :</v>
      </c>
      <c r="DE3" s="705"/>
      <c r="DF3" s="705"/>
      <c r="DG3" s="705"/>
      <c r="DH3" s="705"/>
      <c r="DI3" s="705"/>
      <c r="DJ3" s="705"/>
      <c r="DK3" s="705"/>
      <c r="DL3" s="705"/>
      <c r="DM3" s="705"/>
      <c r="DN3" s="704" t="str">
        <f>IF(Langue="Français",'20.10'!$FS$3,'20.10'!$FU$3)</f>
        <v>Select the type of scenario :</v>
      </c>
      <c r="DO3" s="705"/>
      <c r="DP3" s="705"/>
      <c r="DQ3" s="705"/>
      <c r="DR3" s="705"/>
      <c r="DS3" s="705"/>
      <c r="DT3" s="705"/>
      <c r="DU3" s="705"/>
      <c r="DV3" s="705"/>
      <c r="DW3" s="705"/>
      <c r="DX3" s="704" t="str">
        <f>IF(Langue="Français",'20.10'!$FS$3,'20.10'!$FU$3)</f>
        <v>Select the type of scenario :</v>
      </c>
      <c r="DY3" s="705"/>
      <c r="DZ3" s="705"/>
      <c r="EA3" s="705"/>
      <c r="EB3" s="705"/>
      <c r="EC3" s="705"/>
      <c r="ED3" s="705"/>
      <c r="EE3" s="705"/>
      <c r="EF3" s="705"/>
      <c r="EG3" s="705"/>
      <c r="EH3" s="704" t="str">
        <f>IF(Langue="Français",'20.10'!$FS$3,'20.10'!$FU$3)</f>
        <v>Select the type of scenario :</v>
      </c>
      <c r="EI3" s="705"/>
      <c r="EJ3" s="705"/>
      <c r="EK3" s="705"/>
      <c r="EL3" s="705"/>
      <c r="EM3" s="705"/>
      <c r="EN3" s="705"/>
      <c r="EO3" s="705"/>
      <c r="EP3" s="705"/>
      <c r="EQ3" s="705"/>
      <c r="ER3" s="704" t="str">
        <f>IF(Langue="Français",'20.10'!$FS$3,'20.10'!$FU$3)</f>
        <v>Select the type of scenario :</v>
      </c>
      <c r="ES3" s="705"/>
      <c r="ET3" s="705"/>
      <c r="EU3" s="705"/>
      <c r="EV3" s="705"/>
      <c r="EW3" s="705"/>
      <c r="EX3" s="705"/>
      <c r="EY3" s="705"/>
      <c r="EZ3" s="705"/>
      <c r="FA3" s="705"/>
      <c r="FB3" s="704" t="str">
        <f>IF(Langue="Français",'20.10'!$FS$3,'20.10'!$FU$3)</f>
        <v>Select the type of scenario :</v>
      </c>
      <c r="FC3" s="705"/>
      <c r="FD3" s="705"/>
      <c r="FE3" s="705"/>
      <c r="FF3" s="705"/>
      <c r="FG3" s="705"/>
      <c r="FH3" s="705"/>
      <c r="FI3" s="705"/>
      <c r="FJ3" s="705"/>
      <c r="FK3" s="713"/>
      <c r="FS3" s="44" t="s">
        <v>155</v>
      </c>
      <c r="FU3" s="44" t="s">
        <v>593</v>
      </c>
    </row>
    <row r="4" spans="1:179" ht="32" customHeight="1">
      <c r="C4" s="114" t="s">
        <v>114</v>
      </c>
      <c r="D4" s="695" t="str">
        <f>IF(Langue="Français","Historique","Historical")</f>
        <v>Historical</v>
      </c>
      <c r="E4" s="696"/>
      <c r="F4" s="727" t="str">
        <f>IF(Langue="Français","Scénario de base rapport précédent","Last report base scenario")</f>
        <v>Last report base scenario</v>
      </c>
      <c r="G4" s="728"/>
      <c r="H4" s="716" t="str">
        <f>IF(Langue="Français","Scénario de base","Base scenario")</f>
        <v>Base scenario</v>
      </c>
      <c r="I4" s="717"/>
      <c r="J4" s="717"/>
      <c r="K4" s="717"/>
      <c r="L4" s="717"/>
      <c r="M4" s="717"/>
      <c r="N4" s="717"/>
      <c r="O4" s="717"/>
      <c r="P4" s="717"/>
      <c r="Q4" s="717"/>
      <c r="R4" s="700" t="str">
        <f>IF(Langue="Français",'20.10'!$FS$6,'20.10'!$FU$6)</f>
        <v>Describe briefly the scenario by including the main assumptions.</v>
      </c>
      <c r="S4" s="701"/>
      <c r="T4" s="701"/>
      <c r="U4" s="701"/>
      <c r="V4" s="701"/>
      <c r="W4" s="701"/>
      <c r="X4" s="701"/>
      <c r="Y4" s="701"/>
      <c r="Z4" s="701"/>
      <c r="AA4" s="701"/>
      <c r="AB4" s="700" t="str">
        <f>IF(Langue="Français",'20.10'!$FS$6,'20.10'!$FU$6)</f>
        <v>Describe briefly the scenario by including the main assumptions.</v>
      </c>
      <c r="AC4" s="701"/>
      <c r="AD4" s="701"/>
      <c r="AE4" s="701"/>
      <c r="AF4" s="701"/>
      <c r="AG4" s="701"/>
      <c r="AH4" s="701"/>
      <c r="AI4" s="701"/>
      <c r="AJ4" s="701"/>
      <c r="AK4" s="701"/>
      <c r="AL4" s="700" t="str">
        <f>IF(Langue="Français",'20.10'!$FS$6,'20.10'!$FU$6)</f>
        <v>Describe briefly the scenario by including the main assumptions.</v>
      </c>
      <c r="AM4" s="701"/>
      <c r="AN4" s="701"/>
      <c r="AO4" s="701"/>
      <c r="AP4" s="701"/>
      <c r="AQ4" s="701"/>
      <c r="AR4" s="701"/>
      <c r="AS4" s="701"/>
      <c r="AT4" s="701"/>
      <c r="AU4" s="701"/>
      <c r="AV4" s="700" t="str">
        <f>IF(Langue="Français",'20.10'!$FS$6,'20.10'!$FU$6)</f>
        <v>Describe briefly the scenario by including the main assumptions.</v>
      </c>
      <c r="AW4" s="701"/>
      <c r="AX4" s="701"/>
      <c r="AY4" s="701"/>
      <c r="AZ4" s="701"/>
      <c r="BA4" s="701"/>
      <c r="BB4" s="701"/>
      <c r="BC4" s="701"/>
      <c r="BD4" s="701"/>
      <c r="BE4" s="701"/>
      <c r="BF4" s="700" t="str">
        <f>IF(Langue="Français",'20.10'!$FS$6,'20.10'!$FU$6)</f>
        <v>Describe briefly the scenario by including the main assumptions.</v>
      </c>
      <c r="BG4" s="701"/>
      <c r="BH4" s="701"/>
      <c r="BI4" s="701"/>
      <c r="BJ4" s="701"/>
      <c r="BK4" s="701"/>
      <c r="BL4" s="701"/>
      <c r="BM4" s="701"/>
      <c r="BN4" s="701"/>
      <c r="BO4" s="701"/>
      <c r="BP4" s="700" t="str">
        <f>IF(Langue="Français",'20.10'!$FS$6,'20.10'!$FU$6)</f>
        <v>Describe briefly the scenario by including the main assumptions.</v>
      </c>
      <c r="BQ4" s="701"/>
      <c r="BR4" s="701"/>
      <c r="BS4" s="701"/>
      <c r="BT4" s="701"/>
      <c r="BU4" s="701"/>
      <c r="BV4" s="701"/>
      <c r="BW4" s="701"/>
      <c r="BX4" s="701"/>
      <c r="BY4" s="701"/>
      <c r="BZ4" s="700" t="str">
        <f>IF(Langue="Français",'20.10'!$FS$6,'20.10'!$FU$6)</f>
        <v>Describe briefly the scenario by including the main assumptions.</v>
      </c>
      <c r="CA4" s="701"/>
      <c r="CB4" s="701"/>
      <c r="CC4" s="701"/>
      <c r="CD4" s="701"/>
      <c r="CE4" s="701"/>
      <c r="CF4" s="701"/>
      <c r="CG4" s="701"/>
      <c r="CH4" s="701"/>
      <c r="CI4" s="701"/>
      <c r="CJ4" s="700" t="str">
        <f>IF(Langue="Français",'20.10'!$FS$6,'20.10'!$FU$6)</f>
        <v>Describe briefly the scenario by including the main assumptions.</v>
      </c>
      <c r="CK4" s="701"/>
      <c r="CL4" s="701"/>
      <c r="CM4" s="701"/>
      <c r="CN4" s="701"/>
      <c r="CO4" s="701"/>
      <c r="CP4" s="701"/>
      <c r="CQ4" s="701"/>
      <c r="CR4" s="701"/>
      <c r="CS4" s="701"/>
      <c r="CT4" s="700" t="str">
        <f>IF(Langue="Français",'20.10'!$FS$6,'20.10'!$FU$6)</f>
        <v>Describe briefly the scenario by including the main assumptions.</v>
      </c>
      <c r="CU4" s="701"/>
      <c r="CV4" s="701"/>
      <c r="CW4" s="701"/>
      <c r="CX4" s="701"/>
      <c r="CY4" s="701"/>
      <c r="CZ4" s="701"/>
      <c r="DA4" s="701"/>
      <c r="DB4" s="701"/>
      <c r="DC4" s="701"/>
      <c r="DD4" s="700" t="str">
        <f>IF(Langue="Français",'20.10'!$FS$6,'20.10'!$FU$6)</f>
        <v>Describe briefly the scenario by including the main assumptions.</v>
      </c>
      <c r="DE4" s="701"/>
      <c r="DF4" s="701"/>
      <c r="DG4" s="701"/>
      <c r="DH4" s="701"/>
      <c r="DI4" s="701"/>
      <c r="DJ4" s="701"/>
      <c r="DK4" s="701"/>
      <c r="DL4" s="701"/>
      <c r="DM4" s="701"/>
      <c r="DN4" s="700" t="str">
        <f>IF(Langue="Français",'20.10'!$FS$6,'20.10'!$FU$6)</f>
        <v>Describe briefly the scenario by including the main assumptions.</v>
      </c>
      <c r="DO4" s="701"/>
      <c r="DP4" s="701"/>
      <c r="DQ4" s="701"/>
      <c r="DR4" s="701"/>
      <c r="DS4" s="701"/>
      <c r="DT4" s="701"/>
      <c r="DU4" s="701"/>
      <c r="DV4" s="701"/>
      <c r="DW4" s="701"/>
      <c r="DX4" s="700" t="str">
        <f>IF(Langue="Français",'20.10'!$FS$6,'20.10'!$FU$6)</f>
        <v>Describe briefly the scenario by including the main assumptions.</v>
      </c>
      <c r="DY4" s="701"/>
      <c r="DZ4" s="701"/>
      <c r="EA4" s="701"/>
      <c r="EB4" s="701"/>
      <c r="EC4" s="701"/>
      <c r="ED4" s="701"/>
      <c r="EE4" s="701"/>
      <c r="EF4" s="701"/>
      <c r="EG4" s="701"/>
      <c r="EH4" s="700" t="str">
        <f>IF(Langue="Français",'20.10'!$FS$6,'20.10'!$FU$6)</f>
        <v>Describe briefly the scenario by including the main assumptions.</v>
      </c>
      <c r="EI4" s="701"/>
      <c r="EJ4" s="701"/>
      <c r="EK4" s="701"/>
      <c r="EL4" s="701"/>
      <c r="EM4" s="701"/>
      <c r="EN4" s="701"/>
      <c r="EO4" s="701"/>
      <c r="EP4" s="701"/>
      <c r="EQ4" s="701"/>
      <c r="ER4" s="700" t="str">
        <f>IF(Langue="Français",'20.10'!$FS$6,'20.10'!$FU$6)</f>
        <v>Describe briefly the scenario by including the main assumptions.</v>
      </c>
      <c r="ES4" s="701"/>
      <c r="ET4" s="701"/>
      <c r="EU4" s="701"/>
      <c r="EV4" s="701"/>
      <c r="EW4" s="701"/>
      <c r="EX4" s="701"/>
      <c r="EY4" s="701"/>
      <c r="EZ4" s="701"/>
      <c r="FA4" s="701"/>
      <c r="FB4" s="700" t="str">
        <f>IF(Langue="Français",'20.10'!$FS$6,'20.10'!$FU$6)</f>
        <v>Describe briefly the scenario by including the main assumptions.</v>
      </c>
      <c r="FC4" s="701"/>
      <c r="FD4" s="701"/>
      <c r="FE4" s="701"/>
      <c r="FF4" s="701"/>
      <c r="FG4" s="701"/>
      <c r="FH4" s="701"/>
      <c r="FI4" s="701"/>
      <c r="FJ4" s="701"/>
      <c r="FK4" s="714"/>
      <c r="FS4" s="44" t="s">
        <v>100</v>
      </c>
      <c r="FU4" s="44" t="s">
        <v>153</v>
      </c>
    </row>
    <row r="5" spans="1:179" s="329" customFormat="1">
      <c r="C5" s="42"/>
      <c r="D5" s="706">
        <f>Instructions!$G$1</f>
        <v>2023</v>
      </c>
      <c r="E5" s="707"/>
      <c r="F5" s="706">
        <f>Instructions!$G$1</f>
        <v>2023</v>
      </c>
      <c r="G5" s="711"/>
      <c r="H5" s="712">
        <f>F5+1</f>
        <v>2024</v>
      </c>
      <c r="I5" s="710"/>
      <c r="J5" s="708">
        <f>H5+1</f>
        <v>2025</v>
      </c>
      <c r="K5" s="710"/>
      <c r="L5" s="708">
        <f>J5+1</f>
        <v>2026</v>
      </c>
      <c r="M5" s="710"/>
      <c r="N5" s="708">
        <f>L5+1</f>
        <v>2027</v>
      </c>
      <c r="O5" s="710"/>
      <c r="P5" s="708">
        <f>N5+1</f>
        <v>2028</v>
      </c>
      <c r="Q5" s="709"/>
      <c r="R5" s="702">
        <f>H5</f>
        <v>2024</v>
      </c>
      <c r="S5" s="703"/>
      <c r="T5" s="702">
        <f>J5</f>
        <v>2025</v>
      </c>
      <c r="U5" s="703"/>
      <c r="V5" s="702">
        <f>L5</f>
        <v>2026</v>
      </c>
      <c r="W5" s="703"/>
      <c r="X5" s="702">
        <f>N5</f>
        <v>2027</v>
      </c>
      <c r="Y5" s="703"/>
      <c r="Z5" s="702">
        <f>P5</f>
        <v>2028</v>
      </c>
      <c r="AA5" s="703"/>
      <c r="AB5" s="702">
        <f>R5</f>
        <v>2024</v>
      </c>
      <c r="AC5" s="703"/>
      <c r="AD5" s="702">
        <f>T5</f>
        <v>2025</v>
      </c>
      <c r="AE5" s="703"/>
      <c r="AF5" s="702">
        <f>V5</f>
        <v>2026</v>
      </c>
      <c r="AG5" s="703"/>
      <c r="AH5" s="702">
        <f>X5</f>
        <v>2027</v>
      </c>
      <c r="AI5" s="703"/>
      <c r="AJ5" s="702">
        <f>Z5</f>
        <v>2028</v>
      </c>
      <c r="AK5" s="703"/>
      <c r="AL5" s="702">
        <f>AB5</f>
        <v>2024</v>
      </c>
      <c r="AM5" s="703"/>
      <c r="AN5" s="702">
        <f>AD5</f>
        <v>2025</v>
      </c>
      <c r="AO5" s="703"/>
      <c r="AP5" s="702">
        <f>AF5</f>
        <v>2026</v>
      </c>
      <c r="AQ5" s="703"/>
      <c r="AR5" s="702">
        <f>AH5</f>
        <v>2027</v>
      </c>
      <c r="AS5" s="703"/>
      <c r="AT5" s="702">
        <f>AJ5</f>
        <v>2028</v>
      </c>
      <c r="AU5" s="703"/>
      <c r="AV5" s="702">
        <f>AL5</f>
        <v>2024</v>
      </c>
      <c r="AW5" s="703"/>
      <c r="AX5" s="702">
        <f>AN5</f>
        <v>2025</v>
      </c>
      <c r="AY5" s="703"/>
      <c r="AZ5" s="702">
        <f>AP5</f>
        <v>2026</v>
      </c>
      <c r="BA5" s="703"/>
      <c r="BB5" s="702">
        <f>AR5</f>
        <v>2027</v>
      </c>
      <c r="BC5" s="703"/>
      <c r="BD5" s="702">
        <f>AT5</f>
        <v>2028</v>
      </c>
      <c r="BE5" s="703"/>
      <c r="BF5" s="702">
        <f>AV5</f>
        <v>2024</v>
      </c>
      <c r="BG5" s="703"/>
      <c r="BH5" s="702">
        <f>AX5</f>
        <v>2025</v>
      </c>
      <c r="BI5" s="703"/>
      <c r="BJ5" s="702">
        <f>AZ5</f>
        <v>2026</v>
      </c>
      <c r="BK5" s="703"/>
      <c r="BL5" s="702">
        <f>BB5</f>
        <v>2027</v>
      </c>
      <c r="BM5" s="703"/>
      <c r="BN5" s="702">
        <f>BD5</f>
        <v>2028</v>
      </c>
      <c r="BO5" s="703"/>
      <c r="BP5" s="702">
        <f>BF5</f>
        <v>2024</v>
      </c>
      <c r="BQ5" s="703"/>
      <c r="BR5" s="702">
        <f>BH5</f>
        <v>2025</v>
      </c>
      <c r="BS5" s="703"/>
      <c r="BT5" s="702">
        <f>BJ5</f>
        <v>2026</v>
      </c>
      <c r="BU5" s="703"/>
      <c r="BV5" s="702">
        <f>BL5</f>
        <v>2027</v>
      </c>
      <c r="BW5" s="703"/>
      <c r="BX5" s="702">
        <f>BN5</f>
        <v>2028</v>
      </c>
      <c r="BY5" s="703"/>
      <c r="BZ5" s="702">
        <f>BP5</f>
        <v>2024</v>
      </c>
      <c r="CA5" s="703"/>
      <c r="CB5" s="702">
        <f>BR5</f>
        <v>2025</v>
      </c>
      <c r="CC5" s="703"/>
      <c r="CD5" s="702">
        <f>BT5</f>
        <v>2026</v>
      </c>
      <c r="CE5" s="703"/>
      <c r="CF5" s="702">
        <f>BV5</f>
        <v>2027</v>
      </c>
      <c r="CG5" s="703"/>
      <c r="CH5" s="702">
        <f>BX5</f>
        <v>2028</v>
      </c>
      <c r="CI5" s="703"/>
      <c r="CJ5" s="702">
        <f>BZ5</f>
        <v>2024</v>
      </c>
      <c r="CK5" s="703"/>
      <c r="CL5" s="702">
        <f>CB5</f>
        <v>2025</v>
      </c>
      <c r="CM5" s="703"/>
      <c r="CN5" s="702">
        <f>CD5</f>
        <v>2026</v>
      </c>
      <c r="CO5" s="703"/>
      <c r="CP5" s="702">
        <f>CF5</f>
        <v>2027</v>
      </c>
      <c r="CQ5" s="703"/>
      <c r="CR5" s="702">
        <f>CH5</f>
        <v>2028</v>
      </c>
      <c r="CS5" s="703"/>
      <c r="CT5" s="702">
        <f>CJ5</f>
        <v>2024</v>
      </c>
      <c r="CU5" s="703"/>
      <c r="CV5" s="702">
        <f>CL5</f>
        <v>2025</v>
      </c>
      <c r="CW5" s="703"/>
      <c r="CX5" s="702">
        <f>CN5</f>
        <v>2026</v>
      </c>
      <c r="CY5" s="703"/>
      <c r="CZ5" s="702">
        <f>CP5</f>
        <v>2027</v>
      </c>
      <c r="DA5" s="703"/>
      <c r="DB5" s="702">
        <f>CR5</f>
        <v>2028</v>
      </c>
      <c r="DC5" s="703"/>
      <c r="DD5" s="702">
        <f>CT5</f>
        <v>2024</v>
      </c>
      <c r="DE5" s="703"/>
      <c r="DF5" s="702">
        <f>CV5</f>
        <v>2025</v>
      </c>
      <c r="DG5" s="703"/>
      <c r="DH5" s="702">
        <f>CX5</f>
        <v>2026</v>
      </c>
      <c r="DI5" s="703"/>
      <c r="DJ5" s="702">
        <f>CZ5</f>
        <v>2027</v>
      </c>
      <c r="DK5" s="703"/>
      <c r="DL5" s="702">
        <f>DB5</f>
        <v>2028</v>
      </c>
      <c r="DM5" s="703"/>
      <c r="DN5" s="702">
        <f>DD5</f>
        <v>2024</v>
      </c>
      <c r="DO5" s="703"/>
      <c r="DP5" s="702">
        <f>DF5</f>
        <v>2025</v>
      </c>
      <c r="DQ5" s="703"/>
      <c r="DR5" s="702">
        <f>DH5</f>
        <v>2026</v>
      </c>
      <c r="DS5" s="703"/>
      <c r="DT5" s="702">
        <f>DJ5</f>
        <v>2027</v>
      </c>
      <c r="DU5" s="703"/>
      <c r="DV5" s="702">
        <f>DL5</f>
        <v>2028</v>
      </c>
      <c r="DW5" s="703"/>
      <c r="DX5" s="702">
        <f>DN5</f>
        <v>2024</v>
      </c>
      <c r="DY5" s="703"/>
      <c r="DZ5" s="702">
        <f>DP5</f>
        <v>2025</v>
      </c>
      <c r="EA5" s="703"/>
      <c r="EB5" s="702">
        <f>DR5</f>
        <v>2026</v>
      </c>
      <c r="EC5" s="703"/>
      <c r="ED5" s="702">
        <f>DT5</f>
        <v>2027</v>
      </c>
      <c r="EE5" s="703"/>
      <c r="EF5" s="702">
        <f>DV5</f>
        <v>2028</v>
      </c>
      <c r="EG5" s="703"/>
      <c r="EH5" s="702">
        <f>DX5</f>
        <v>2024</v>
      </c>
      <c r="EI5" s="703"/>
      <c r="EJ5" s="702">
        <f>DZ5</f>
        <v>2025</v>
      </c>
      <c r="EK5" s="703"/>
      <c r="EL5" s="702">
        <f>EB5</f>
        <v>2026</v>
      </c>
      <c r="EM5" s="703"/>
      <c r="EN5" s="702">
        <f>ED5</f>
        <v>2027</v>
      </c>
      <c r="EO5" s="703"/>
      <c r="EP5" s="702">
        <f>EF5</f>
        <v>2028</v>
      </c>
      <c r="EQ5" s="703"/>
      <c r="ER5" s="702">
        <f>EH5</f>
        <v>2024</v>
      </c>
      <c r="ES5" s="703"/>
      <c r="ET5" s="702">
        <f>EJ5</f>
        <v>2025</v>
      </c>
      <c r="EU5" s="703"/>
      <c r="EV5" s="702">
        <f>EL5</f>
        <v>2026</v>
      </c>
      <c r="EW5" s="703"/>
      <c r="EX5" s="702">
        <f>EN5</f>
        <v>2027</v>
      </c>
      <c r="EY5" s="703"/>
      <c r="EZ5" s="702">
        <f>EP5</f>
        <v>2028</v>
      </c>
      <c r="FA5" s="703"/>
      <c r="FB5" s="702">
        <f>ER5</f>
        <v>2024</v>
      </c>
      <c r="FC5" s="703"/>
      <c r="FD5" s="702">
        <f>ET5</f>
        <v>2025</v>
      </c>
      <c r="FE5" s="703"/>
      <c r="FF5" s="702">
        <f>EV5</f>
        <v>2026</v>
      </c>
      <c r="FG5" s="703"/>
      <c r="FH5" s="702">
        <f>EX5</f>
        <v>2027</v>
      </c>
      <c r="FI5" s="703"/>
      <c r="FJ5" s="702">
        <f>EZ5</f>
        <v>2028</v>
      </c>
      <c r="FK5" s="715"/>
      <c r="FS5" s="44" t="s">
        <v>101</v>
      </c>
      <c r="FU5" s="44" t="s">
        <v>154</v>
      </c>
    </row>
    <row r="6" spans="1:179" s="329" customFormat="1" ht="29.4" customHeight="1">
      <c r="C6" s="42"/>
      <c r="D6" s="457" t="s">
        <v>1</v>
      </c>
      <c r="E6" s="376" t="str">
        <f>IF(Langue="Français","Placé en fiducie*","Vested in Trust*")</f>
        <v>Vested in Trust*</v>
      </c>
      <c r="F6" s="457" t="str">
        <f>$D$6</f>
        <v>Total</v>
      </c>
      <c r="G6" s="376" t="str">
        <f>$E$6</f>
        <v>Vested in Trust*</v>
      </c>
      <c r="H6" s="376" t="str">
        <f>$D$6</f>
        <v>Total</v>
      </c>
      <c r="I6" s="376" t="str">
        <f>$E$6</f>
        <v>Vested in Trust*</v>
      </c>
      <c r="J6" s="376" t="str">
        <f>$D$6</f>
        <v>Total</v>
      </c>
      <c r="K6" s="376" t="str">
        <f>$E$6</f>
        <v>Vested in Trust*</v>
      </c>
      <c r="L6" s="376" t="str">
        <f>$D$6</f>
        <v>Total</v>
      </c>
      <c r="M6" s="376" t="str">
        <f>$E$6</f>
        <v>Vested in Trust*</v>
      </c>
      <c r="N6" s="376" t="str">
        <f>$D$6</f>
        <v>Total</v>
      </c>
      <c r="O6" s="376" t="str">
        <f>$E$6</f>
        <v>Vested in Trust*</v>
      </c>
      <c r="P6" s="376" t="str">
        <f>$D$6</f>
        <v>Total</v>
      </c>
      <c r="Q6" s="376" t="str">
        <f>$E$6</f>
        <v>Vested in Trust*</v>
      </c>
      <c r="R6" s="457" t="str">
        <f>$D$6</f>
        <v>Total</v>
      </c>
      <c r="S6" s="376" t="str">
        <f>$E$6</f>
        <v>Vested in Trust*</v>
      </c>
      <c r="T6" s="457" t="str">
        <f>$D$6</f>
        <v>Total</v>
      </c>
      <c r="U6" s="376" t="str">
        <f>$E$6</f>
        <v>Vested in Trust*</v>
      </c>
      <c r="V6" s="457" t="str">
        <f>$D$6</f>
        <v>Total</v>
      </c>
      <c r="W6" s="376" t="str">
        <f>$E$6</f>
        <v>Vested in Trust*</v>
      </c>
      <c r="X6" s="457" t="str">
        <f>$D$6</f>
        <v>Total</v>
      </c>
      <c r="Y6" s="376" t="str">
        <f>$E$6</f>
        <v>Vested in Trust*</v>
      </c>
      <c r="Z6" s="457" t="str">
        <f>$D$6</f>
        <v>Total</v>
      </c>
      <c r="AA6" s="376" t="str">
        <f>$E$6</f>
        <v>Vested in Trust*</v>
      </c>
      <c r="AB6" s="457" t="str">
        <f>$D$6</f>
        <v>Total</v>
      </c>
      <c r="AC6" s="376" t="str">
        <f>$E$6</f>
        <v>Vested in Trust*</v>
      </c>
      <c r="AD6" s="457" t="str">
        <f>$D$6</f>
        <v>Total</v>
      </c>
      <c r="AE6" s="376" t="str">
        <f>$E$6</f>
        <v>Vested in Trust*</v>
      </c>
      <c r="AF6" s="457" t="str">
        <f>$D$6</f>
        <v>Total</v>
      </c>
      <c r="AG6" s="376" t="str">
        <f>$E$6</f>
        <v>Vested in Trust*</v>
      </c>
      <c r="AH6" s="457" t="str">
        <f>$D$6</f>
        <v>Total</v>
      </c>
      <c r="AI6" s="376" t="str">
        <f>$E$6</f>
        <v>Vested in Trust*</v>
      </c>
      <c r="AJ6" s="457" t="str">
        <f>$D$6</f>
        <v>Total</v>
      </c>
      <c r="AK6" s="376" t="str">
        <f>$E$6</f>
        <v>Vested in Trust*</v>
      </c>
      <c r="AL6" s="457" t="str">
        <f>$D$6</f>
        <v>Total</v>
      </c>
      <c r="AM6" s="376" t="str">
        <f>$E$6</f>
        <v>Vested in Trust*</v>
      </c>
      <c r="AN6" s="457" t="str">
        <f>$D$6</f>
        <v>Total</v>
      </c>
      <c r="AO6" s="376" t="str">
        <f>$E$6</f>
        <v>Vested in Trust*</v>
      </c>
      <c r="AP6" s="457" t="str">
        <f>$D$6</f>
        <v>Total</v>
      </c>
      <c r="AQ6" s="376" t="str">
        <f>$E$6</f>
        <v>Vested in Trust*</v>
      </c>
      <c r="AR6" s="457" t="str">
        <f>$D$6</f>
        <v>Total</v>
      </c>
      <c r="AS6" s="376" t="str">
        <f>$E$6</f>
        <v>Vested in Trust*</v>
      </c>
      <c r="AT6" s="457" t="str">
        <f>$D$6</f>
        <v>Total</v>
      </c>
      <c r="AU6" s="376" t="str">
        <f>$E$6</f>
        <v>Vested in Trust*</v>
      </c>
      <c r="AV6" s="457" t="str">
        <f>$D$6</f>
        <v>Total</v>
      </c>
      <c r="AW6" s="376" t="str">
        <f>$E$6</f>
        <v>Vested in Trust*</v>
      </c>
      <c r="AX6" s="457" t="str">
        <f>$D$6</f>
        <v>Total</v>
      </c>
      <c r="AY6" s="376" t="str">
        <f>$E$6</f>
        <v>Vested in Trust*</v>
      </c>
      <c r="AZ6" s="457" t="str">
        <f>$D$6</f>
        <v>Total</v>
      </c>
      <c r="BA6" s="376" t="str">
        <f>$E$6</f>
        <v>Vested in Trust*</v>
      </c>
      <c r="BB6" s="457" t="str">
        <f>$D$6</f>
        <v>Total</v>
      </c>
      <c r="BC6" s="376" t="str">
        <f>$E$6</f>
        <v>Vested in Trust*</v>
      </c>
      <c r="BD6" s="457" t="str">
        <f>$D$6</f>
        <v>Total</v>
      </c>
      <c r="BE6" s="376" t="str">
        <f>$E$6</f>
        <v>Vested in Trust*</v>
      </c>
      <c r="BF6" s="457" t="str">
        <f>$D$6</f>
        <v>Total</v>
      </c>
      <c r="BG6" s="376" t="str">
        <f>$E$6</f>
        <v>Vested in Trust*</v>
      </c>
      <c r="BH6" s="457" t="str">
        <f>$D$6</f>
        <v>Total</v>
      </c>
      <c r="BI6" s="376" t="str">
        <f>$E$6</f>
        <v>Vested in Trust*</v>
      </c>
      <c r="BJ6" s="457" t="str">
        <f>$D$6</f>
        <v>Total</v>
      </c>
      <c r="BK6" s="376" t="str">
        <f>$E$6</f>
        <v>Vested in Trust*</v>
      </c>
      <c r="BL6" s="457" t="str">
        <f>$D$6</f>
        <v>Total</v>
      </c>
      <c r="BM6" s="376" t="str">
        <f>$E$6</f>
        <v>Vested in Trust*</v>
      </c>
      <c r="BN6" s="457" t="str">
        <f>$D$6</f>
        <v>Total</v>
      </c>
      <c r="BO6" s="376" t="str">
        <f>$E$6</f>
        <v>Vested in Trust*</v>
      </c>
      <c r="BP6" s="457" t="str">
        <f>$D$6</f>
        <v>Total</v>
      </c>
      <c r="BQ6" s="376" t="str">
        <f>$E$6</f>
        <v>Vested in Trust*</v>
      </c>
      <c r="BR6" s="457" t="str">
        <f>$D$6</f>
        <v>Total</v>
      </c>
      <c r="BS6" s="376" t="str">
        <f>$E$6</f>
        <v>Vested in Trust*</v>
      </c>
      <c r="BT6" s="457" t="str">
        <f>$D$6</f>
        <v>Total</v>
      </c>
      <c r="BU6" s="376" t="str">
        <f>$E$6</f>
        <v>Vested in Trust*</v>
      </c>
      <c r="BV6" s="457" t="str">
        <f>$D$6</f>
        <v>Total</v>
      </c>
      <c r="BW6" s="376" t="str">
        <f>$E$6</f>
        <v>Vested in Trust*</v>
      </c>
      <c r="BX6" s="457" t="str">
        <f>$D$6</f>
        <v>Total</v>
      </c>
      <c r="BY6" s="376" t="str">
        <f>$E$6</f>
        <v>Vested in Trust*</v>
      </c>
      <c r="BZ6" s="457" t="str">
        <f>$D$6</f>
        <v>Total</v>
      </c>
      <c r="CA6" s="376" t="str">
        <f>$E$6</f>
        <v>Vested in Trust*</v>
      </c>
      <c r="CB6" s="457" t="str">
        <f>$D$6</f>
        <v>Total</v>
      </c>
      <c r="CC6" s="376" t="str">
        <f>$E$6</f>
        <v>Vested in Trust*</v>
      </c>
      <c r="CD6" s="457" t="str">
        <f>$D$6</f>
        <v>Total</v>
      </c>
      <c r="CE6" s="376" t="str">
        <f>$E$6</f>
        <v>Vested in Trust*</v>
      </c>
      <c r="CF6" s="457" t="str">
        <f>$D$6</f>
        <v>Total</v>
      </c>
      <c r="CG6" s="376" t="str">
        <f>$E$6</f>
        <v>Vested in Trust*</v>
      </c>
      <c r="CH6" s="457" t="str">
        <f>$D$6</f>
        <v>Total</v>
      </c>
      <c r="CI6" s="376" t="str">
        <f>$E$6</f>
        <v>Vested in Trust*</v>
      </c>
      <c r="CJ6" s="457" t="str">
        <f>$D$6</f>
        <v>Total</v>
      </c>
      <c r="CK6" s="376" t="str">
        <f>$E$6</f>
        <v>Vested in Trust*</v>
      </c>
      <c r="CL6" s="457" t="str">
        <f>$D$6</f>
        <v>Total</v>
      </c>
      <c r="CM6" s="376" t="str">
        <f>$E$6</f>
        <v>Vested in Trust*</v>
      </c>
      <c r="CN6" s="457" t="str">
        <f>$D$6</f>
        <v>Total</v>
      </c>
      <c r="CO6" s="376" t="str">
        <f>$E$6</f>
        <v>Vested in Trust*</v>
      </c>
      <c r="CP6" s="457" t="str">
        <f>$D$6</f>
        <v>Total</v>
      </c>
      <c r="CQ6" s="376" t="str">
        <f>$E$6</f>
        <v>Vested in Trust*</v>
      </c>
      <c r="CR6" s="457" t="str">
        <f>$D$6</f>
        <v>Total</v>
      </c>
      <c r="CS6" s="376" t="str">
        <f>$E$6</f>
        <v>Vested in Trust*</v>
      </c>
      <c r="CT6" s="457" t="str">
        <f>$D$6</f>
        <v>Total</v>
      </c>
      <c r="CU6" s="376" t="str">
        <f>$E$6</f>
        <v>Vested in Trust*</v>
      </c>
      <c r="CV6" s="457" t="str">
        <f>$D$6</f>
        <v>Total</v>
      </c>
      <c r="CW6" s="376" t="str">
        <f>$E$6</f>
        <v>Vested in Trust*</v>
      </c>
      <c r="CX6" s="457" t="str">
        <f>$D$6</f>
        <v>Total</v>
      </c>
      <c r="CY6" s="376" t="str">
        <f>$E$6</f>
        <v>Vested in Trust*</v>
      </c>
      <c r="CZ6" s="457" t="str">
        <f>$D$6</f>
        <v>Total</v>
      </c>
      <c r="DA6" s="376" t="str">
        <f>$E$6</f>
        <v>Vested in Trust*</v>
      </c>
      <c r="DB6" s="457" t="str">
        <f>$D$6</f>
        <v>Total</v>
      </c>
      <c r="DC6" s="376" t="str">
        <f>$E$6</f>
        <v>Vested in Trust*</v>
      </c>
      <c r="DD6" s="457" t="str">
        <f>$D$6</f>
        <v>Total</v>
      </c>
      <c r="DE6" s="376" t="str">
        <f>$E$6</f>
        <v>Vested in Trust*</v>
      </c>
      <c r="DF6" s="457" t="str">
        <f>$D$6</f>
        <v>Total</v>
      </c>
      <c r="DG6" s="376" t="str">
        <f>$E$6</f>
        <v>Vested in Trust*</v>
      </c>
      <c r="DH6" s="457" t="str">
        <f>$D$6</f>
        <v>Total</v>
      </c>
      <c r="DI6" s="376" t="str">
        <f>$E$6</f>
        <v>Vested in Trust*</v>
      </c>
      <c r="DJ6" s="457" t="str">
        <f>$D$6</f>
        <v>Total</v>
      </c>
      <c r="DK6" s="376" t="str">
        <f>$E$6</f>
        <v>Vested in Trust*</v>
      </c>
      <c r="DL6" s="457" t="str">
        <f>$D$6</f>
        <v>Total</v>
      </c>
      <c r="DM6" s="376" t="str">
        <f>$E$6</f>
        <v>Vested in Trust*</v>
      </c>
      <c r="DN6" s="457" t="str">
        <f>$D$6</f>
        <v>Total</v>
      </c>
      <c r="DO6" s="376" t="str">
        <f>$E$6</f>
        <v>Vested in Trust*</v>
      </c>
      <c r="DP6" s="457" t="str">
        <f>$D$6</f>
        <v>Total</v>
      </c>
      <c r="DQ6" s="376" t="str">
        <f>$E$6</f>
        <v>Vested in Trust*</v>
      </c>
      <c r="DR6" s="457" t="str">
        <f>$D$6</f>
        <v>Total</v>
      </c>
      <c r="DS6" s="376" t="str">
        <f>$E$6</f>
        <v>Vested in Trust*</v>
      </c>
      <c r="DT6" s="457" t="str">
        <f>$D$6</f>
        <v>Total</v>
      </c>
      <c r="DU6" s="376" t="str">
        <f>$E$6</f>
        <v>Vested in Trust*</v>
      </c>
      <c r="DV6" s="457" t="str">
        <f>$D$6</f>
        <v>Total</v>
      </c>
      <c r="DW6" s="376" t="str">
        <f>$E$6</f>
        <v>Vested in Trust*</v>
      </c>
      <c r="DX6" s="457" t="str">
        <f>$D$6</f>
        <v>Total</v>
      </c>
      <c r="DY6" s="376" t="str">
        <f>$E$6</f>
        <v>Vested in Trust*</v>
      </c>
      <c r="DZ6" s="457" t="str">
        <f>$D$6</f>
        <v>Total</v>
      </c>
      <c r="EA6" s="376" t="str">
        <f>$E$6</f>
        <v>Vested in Trust*</v>
      </c>
      <c r="EB6" s="457" t="str">
        <f>$D$6</f>
        <v>Total</v>
      </c>
      <c r="EC6" s="376" t="str">
        <f>$E$6</f>
        <v>Vested in Trust*</v>
      </c>
      <c r="ED6" s="457" t="str">
        <f>$D$6</f>
        <v>Total</v>
      </c>
      <c r="EE6" s="376" t="str">
        <f>$E$6</f>
        <v>Vested in Trust*</v>
      </c>
      <c r="EF6" s="457" t="str">
        <f>$D$6</f>
        <v>Total</v>
      </c>
      <c r="EG6" s="376" t="str">
        <f>$E$6</f>
        <v>Vested in Trust*</v>
      </c>
      <c r="EH6" s="457" t="str">
        <f>$D$6</f>
        <v>Total</v>
      </c>
      <c r="EI6" s="376" t="str">
        <f>$E$6</f>
        <v>Vested in Trust*</v>
      </c>
      <c r="EJ6" s="457" t="str">
        <f>$D$6</f>
        <v>Total</v>
      </c>
      <c r="EK6" s="376" t="str">
        <f>$E$6</f>
        <v>Vested in Trust*</v>
      </c>
      <c r="EL6" s="457" t="str">
        <f>$D$6</f>
        <v>Total</v>
      </c>
      <c r="EM6" s="376" t="str">
        <f>$E$6</f>
        <v>Vested in Trust*</v>
      </c>
      <c r="EN6" s="457" t="str">
        <f>$D$6</f>
        <v>Total</v>
      </c>
      <c r="EO6" s="376" t="str">
        <f>$E$6</f>
        <v>Vested in Trust*</v>
      </c>
      <c r="EP6" s="457" t="str">
        <f>$D$6</f>
        <v>Total</v>
      </c>
      <c r="EQ6" s="376" t="str">
        <f>$E$6</f>
        <v>Vested in Trust*</v>
      </c>
      <c r="ER6" s="457" t="str">
        <f>$D$6</f>
        <v>Total</v>
      </c>
      <c r="ES6" s="376" t="str">
        <f>$E$6</f>
        <v>Vested in Trust*</v>
      </c>
      <c r="ET6" s="457" t="str">
        <f>$D$6</f>
        <v>Total</v>
      </c>
      <c r="EU6" s="376" t="str">
        <f>$E$6</f>
        <v>Vested in Trust*</v>
      </c>
      <c r="EV6" s="457" t="str">
        <f>$D$6</f>
        <v>Total</v>
      </c>
      <c r="EW6" s="376" t="str">
        <f>$E$6</f>
        <v>Vested in Trust*</v>
      </c>
      <c r="EX6" s="457" t="str">
        <f>$D$6</f>
        <v>Total</v>
      </c>
      <c r="EY6" s="376" t="str">
        <f>$E$6</f>
        <v>Vested in Trust*</v>
      </c>
      <c r="EZ6" s="457" t="str">
        <f>$D$6</f>
        <v>Total</v>
      </c>
      <c r="FA6" s="376" t="str">
        <f>$E$6</f>
        <v>Vested in Trust*</v>
      </c>
      <c r="FB6" s="457" t="str">
        <f>$D$6</f>
        <v>Total</v>
      </c>
      <c r="FC6" s="376" t="str">
        <f>$E$6</f>
        <v>Vested in Trust*</v>
      </c>
      <c r="FD6" s="457" t="str">
        <f>$D$6</f>
        <v>Total</v>
      </c>
      <c r="FE6" s="376" t="str">
        <f>$E$6</f>
        <v>Vested in Trust*</v>
      </c>
      <c r="FF6" s="457" t="str">
        <f>$D$6</f>
        <v>Total</v>
      </c>
      <c r="FG6" s="376" t="str">
        <f>$E$6</f>
        <v>Vested in Trust*</v>
      </c>
      <c r="FH6" s="457" t="str">
        <f>$D$6</f>
        <v>Total</v>
      </c>
      <c r="FI6" s="376" t="str">
        <f>$E$6</f>
        <v>Vested in Trust*</v>
      </c>
      <c r="FJ6" s="457" t="str">
        <f>$D$6</f>
        <v>Total</v>
      </c>
      <c r="FK6" s="376" t="str">
        <f>$E$6</f>
        <v>Vested in Trust*</v>
      </c>
      <c r="FS6" s="44" t="s">
        <v>192</v>
      </c>
      <c r="FU6" s="44" t="s">
        <v>599</v>
      </c>
    </row>
    <row r="7" spans="1:179" s="329" customFormat="1" ht="15" customHeight="1">
      <c r="A7" s="45" t="str">
        <f>IF(Langue="Français",'20.10'!FS7,'20.10'!FU7)</f>
        <v>($'000)</v>
      </c>
      <c r="B7" s="45"/>
      <c r="C7" s="42"/>
      <c r="D7" s="109" t="s">
        <v>3</v>
      </c>
      <c r="E7" s="109" t="s">
        <v>4</v>
      </c>
      <c r="F7" s="109" t="s">
        <v>28</v>
      </c>
      <c r="G7" s="109" t="s">
        <v>5</v>
      </c>
      <c r="H7" s="109" t="s">
        <v>6</v>
      </c>
      <c r="I7" s="109" t="s">
        <v>7</v>
      </c>
      <c r="J7" s="109" t="s">
        <v>8</v>
      </c>
      <c r="K7" s="109" t="s">
        <v>9</v>
      </c>
      <c r="L7" s="109" t="s">
        <v>10</v>
      </c>
      <c r="M7" s="109" t="s">
        <v>11</v>
      </c>
      <c r="N7" s="109" t="s">
        <v>29</v>
      </c>
      <c r="O7" s="109" t="s">
        <v>30</v>
      </c>
      <c r="P7" s="109" t="s">
        <v>31</v>
      </c>
      <c r="Q7" s="109" t="s">
        <v>32</v>
      </c>
      <c r="R7" s="109" t="s">
        <v>33</v>
      </c>
      <c r="S7" s="109" t="s">
        <v>66</v>
      </c>
      <c r="T7" s="109" t="s">
        <v>84</v>
      </c>
      <c r="U7" s="109" t="s">
        <v>51</v>
      </c>
      <c r="V7" s="109" t="s">
        <v>12</v>
      </c>
      <c r="W7" s="109" t="s">
        <v>13</v>
      </c>
      <c r="X7" s="109" t="s">
        <v>14</v>
      </c>
      <c r="Y7" s="109" t="s">
        <v>15</v>
      </c>
      <c r="Z7" s="109" t="s">
        <v>16</v>
      </c>
      <c r="AA7" s="109" t="s">
        <v>485</v>
      </c>
      <c r="AB7" s="109" t="s">
        <v>486</v>
      </c>
      <c r="AC7" s="109" t="s">
        <v>501</v>
      </c>
      <c r="AD7" s="109" t="s">
        <v>502</v>
      </c>
      <c r="AE7" s="109" t="s">
        <v>503</v>
      </c>
      <c r="AF7" s="109" t="s">
        <v>34</v>
      </c>
      <c r="AG7" s="109" t="s">
        <v>504</v>
      </c>
      <c r="AH7" s="109" t="s">
        <v>487</v>
      </c>
      <c r="AI7" s="109" t="s">
        <v>505</v>
      </c>
      <c r="AJ7" s="109" t="s">
        <v>37</v>
      </c>
      <c r="AK7" s="109" t="s">
        <v>488</v>
      </c>
      <c r="AL7" s="109" t="s">
        <v>69</v>
      </c>
      <c r="AM7" s="109" t="s">
        <v>71</v>
      </c>
      <c r="AN7" s="109" t="s">
        <v>85</v>
      </c>
      <c r="AO7" s="109" t="s">
        <v>86</v>
      </c>
      <c r="AP7" s="109" t="s">
        <v>47</v>
      </c>
      <c r="AQ7" s="109" t="s">
        <v>48</v>
      </c>
      <c r="AR7" s="109" t="s">
        <v>18</v>
      </c>
      <c r="AS7" s="109" t="s">
        <v>519</v>
      </c>
      <c r="AT7" s="109" t="s">
        <v>520</v>
      </c>
      <c r="AU7" s="109" t="s">
        <v>21</v>
      </c>
      <c r="AV7" s="109" t="s">
        <v>492</v>
      </c>
      <c r="AW7" s="109" t="s">
        <v>54</v>
      </c>
      <c r="AX7" s="109" t="s">
        <v>521</v>
      </c>
      <c r="AY7" s="109" t="s">
        <v>522</v>
      </c>
      <c r="AZ7" s="109" t="s">
        <v>41</v>
      </c>
      <c r="BA7" s="109" t="s">
        <v>90</v>
      </c>
      <c r="BB7" s="109" t="s">
        <v>494</v>
      </c>
      <c r="BC7" s="109" t="s">
        <v>95</v>
      </c>
      <c r="BD7" s="109" t="s">
        <v>523</v>
      </c>
      <c r="BE7" s="109" t="s">
        <v>423</v>
      </c>
      <c r="BF7" s="109" t="s">
        <v>524</v>
      </c>
      <c r="BG7" s="109" t="s">
        <v>91</v>
      </c>
      <c r="BH7" s="109" t="s">
        <v>525</v>
      </c>
      <c r="BI7" s="109" t="s">
        <v>424</v>
      </c>
      <c r="BJ7" s="109" t="s">
        <v>56</v>
      </c>
      <c r="BK7" s="109" t="s">
        <v>52</v>
      </c>
      <c r="BL7" s="109" t="s">
        <v>526</v>
      </c>
      <c r="BM7" s="109" t="s">
        <v>53</v>
      </c>
      <c r="BN7" s="109" t="s">
        <v>88</v>
      </c>
      <c r="BO7" s="109" t="s">
        <v>89</v>
      </c>
      <c r="BP7" s="109" t="s">
        <v>527</v>
      </c>
      <c r="BQ7" s="109" t="s">
        <v>528</v>
      </c>
      <c r="BR7" s="109" t="s">
        <v>529</v>
      </c>
      <c r="BS7" s="109" t="s">
        <v>493</v>
      </c>
      <c r="BT7" s="109" t="s">
        <v>45</v>
      </c>
      <c r="BU7" s="109" t="s">
        <v>87</v>
      </c>
      <c r="BV7" s="109" t="s">
        <v>55</v>
      </c>
      <c r="BW7" s="109" t="s">
        <v>530</v>
      </c>
      <c r="BX7" s="109" t="s">
        <v>531</v>
      </c>
      <c r="BY7" s="109" t="s">
        <v>495</v>
      </c>
      <c r="BZ7" s="109" t="s">
        <v>532</v>
      </c>
      <c r="CA7" s="109" t="s">
        <v>533</v>
      </c>
      <c r="CB7" s="109" t="s">
        <v>534</v>
      </c>
      <c r="CC7" s="109" t="s">
        <v>535</v>
      </c>
      <c r="CD7" s="109" t="s">
        <v>46</v>
      </c>
      <c r="CE7" s="109" t="s">
        <v>489</v>
      </c>
      <c r="CF7" s="109" t="s">
        <v>536</v>
      </c>
      <c r="CG7" s="109" t="s">
        <v>490</v>
      </c>
      <c r="CH7" s="109" t="s">
        <v>537</v>
      </c>
      <c r="CI7" s="109" t="s">
        <v>491</v>
      </c>
      <c r="CJ7" s="109" t="s">
        <v>538</v>
      </c>
      <c r="CK7" s="109" t="s">
        <v>539</v>
      </c>
      <c r="CL7" s="109" t="s">
        <v>540</v>
      </c>
      <c r="CM7" s="109" t="s">
        <v>425</v>
      </c>
      <c r="CN7" s="109" t="s">
        <v>26</v>
      </c>
      <c r="CO7" s="109" t="s">
        <v>58</v>
      </c>
      <c r="CP7" s="109" t="s">
        <v>541</v>
      </c>
      <c r="CQ7" s="109" t="s">
        <v>496</v>
      </c>
      <c r="CR7" s="109" t="s">
        <v>542</v>
      </c>
      <c r="CS7" s="109" t="s">
        <v>497</v>
      </c>
      <c r="CT7" s="109" t="s">
        <v>543</v>
      </c>
      <c r="CU7" s="109" t="s">
        <v>498</v>
      </c>
      <c r="CV7" s="109" t="s">
        <v>544</v>
      </c>
      <c r="CW7" s="109" t="s">
        <v>499</v>
      </c>
      <c r="CX7" s="109" t="s">
        <v>103</v>
      </c>
      <c r="CY7" s="109" t="s">
        <v>98</v>
      </c>
      <c r="CZ7" s="109" t="s">
        <v>545</v>
      </c>
      <c r="DA7" s="109" t="s">
        <v>546</v>
      </c>
      <c r="DB7" s="109" t="s">
        <v>547</v>
      </c>
      <c r="DC7" s="109" t="s">
        <v>548</v>
      </c>
      <c r="DD7" s="109" t="s">
        <v>482</v>
      </c>
      <c r="DE7" s="109" t="s">
        <v>549</v>
      </c>
      <c r="DF7" s="109" t="s">
        <v>550</v>
      </c>
      <c r="DG7" s="109" t="s">
        <v>551</v>
      </c>
      <c r="DH7" s="109" t="s">
        <v>105</v>
      </c>
      <c r="DI7" s="109" t="s">
        <v>331</v>
      </c>
      <c r="DJ7" s="109" t="s">
        <v>552</v>
      </c>
      <c r="DK7" s="109" t="s">
        <v>553</v>
      </c>
      <c r="DL7" s="109" t="s">
        <v>554</v>
      </c>
      <c r="DM7" s="109" t="s">
        <v>555</v>
      </c>
      <c r="DN7" s="109" t="s">
        <v>483</v>
      </c>
      <c r="DO7" s="109" t="s">
        <v>556</v>
      </c>
      <c r="DP7" s="109" t="s">
        <v>557</v>
      </c>
      <c r="DQ7" s="109" t="s">
        <v>558</v>
      </c>
      <c r="DR7" s="109" t="s">
        <v>106</v>
      </c>
      <c r="DS7" s="109" t="s">
        <v>332</v>
      </c>
      <c r="DT7" s="109" t="s">
        <v>559</v>
      </c>
      <c r="DU7" s="109" t="s">
        <v>560</v>
      </c>
      <c r="DV7" s="109" t="s">
        <v>561</v>
      </c>
      <c r="DW7" s="109" t="s">
        <v>562</v>
      </c>
      <c r="DX7" s="109" t="s">
        <v>479</v>
      </c>
      <c r="DY7" s="109" t="s">
        <v>563</v>
      </c>
      <c r="DZ7" s="109" t="s">
        <v>564</v>
      </c>
      <c r="EA7" s="109" t="s">
        <v>565</v>
      </c>
      <c r="EB7" s="109" t="s">
        <v>107</v>
      </c>
      <c r="EC7" s="109" t="s">
        <v>333</v>
      </c>
      <c r="ED7" s="109" t="s">
        <v>566</v>
      </c>
      <c r="EE7" s="109" t="s">
        <v>567</v>
      </c>
      <c r="EF7" s="109" t="s">
        <v>568</v>
      </c>
      <c r="EG7" s="109" t="s">
        <v>569</v>
      </c>
      <c r="EH7" s="109" t="s">
        <v>480</v>
      </c>
      <c r="EI7" s="109" t="s">
        <v>570</v>
      </c>
      <c r="EJ7" s="109" t="s">
        <v>571</v>
      </c>
      <c r="EK7" s="109" t="s">
        <v>572</v>
      </c>
      <c r="EL7" s="109" t="s">
        <v>108</v>
      </c>
      <c r="EM7" s="109" t="s">
        <v>334</v>
      </c>
      <c r="EN7" s="109" t="s">
        <v>573</v>
      </c>
      <c r="EO7" s="109" t="s">
        <v>574</v>
      </c>
      <c r="EP7" s="109" t="s">
        <v>575</v>
      </c>
      <c r="EQ7" s="109" t="s">
        <v>576</v>
      </c>
      <c r="ER7" s="109" t="s">
        <v>484</v>
      </c>
      <c r="ES7" s="109" t="s">
        <v>577</v>
      </c>
      <c r="ET7" s="109" t="s">
        <v>578</v>
      </c>
      <c r="EU7" s="109" t="s">
        <v>579</v>
      </c>
      <c r="EV7" s="109" t="s">
        <v>97</v>
      </c>
      <c r="EW7" s="109" t="s">
        <v>321</v>
      </c>
      <c r="EX7" s="109" t="s">
        <v>580</v>
      </c>
      <c r="EY7" s="109" t="s">
        <v>581</v>
      </c>
      <c r="EZ7" s="109" t="s">
        <v>582</v>
      </c>
      <c r="FA7" s="109" t="s">
        <v>583</v>
      </c>
      <c r="FB7" s="109" t="s">
        <v>322</v>
      </c>
      <c r="FC7" s="109" t="s">
        <v>584</v>
      </c>
      <c r="FD7" s="109" t="s">
        <v>585</v>
      </c>
      <c r="FE7" s="109" t="s">
        <v>586</v>
      </c>
      <c r="FF7" s="109" t="s">
        <v>109</v>
      </c>
      <c r="FG7" s="109" t="s">
        <v>323</v>
      </c>
      <c r="FH7" s="109" t="s">
        <v>587</v>
      </c>
      <c r="FI7" s="109" t="s">
        <v>588</v>
      </c>
      <c r="FJ7" s="109" t="s">
        <v>589</v>
      </c>
      <c r="FK7" s="109" t="s">
        <v>590</v>
      </c>
      <c r="FS7" s="329" t="s">
        <v>0</v>
      </c>
      <c r="FU7" s="43" t="s">
        <v>116</v>
      </c>
    </row>
    <row r="8" spans="1:179" ht="15.5">
      <c r="A8" s="372" t="str">
        <f>IF(Langue="Français",'20.10'!FS8,'20.10'!FU8)</f>
        <v>ASSETS:</v>
      </c>
      <c r="C8" s="46"/>
      <c r="D8" s="377"/>
      <c r="E8" s="47"/>
      <c r="F8" s="644"/>
      <c r="G8" s="644"/>
      <c r="H8" s="47"/>
      <c r="I8" s="47"/>
      <c r="J8" s="47"/>
      <c r="K8" s="47"/>
      <c r="L8" s="47"/>
      <c r="M8" s="47"/>
      <c r="N8" s="47"/>
      <c r="O8" s="47"/>
      <c r="P8" s="47"/>
      <c r="Q8" s="47"/>
      <c r="R8" s="37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377"/>
      <c r="FC8" s="47"/>
      <c r="FD8" s="47"/>
      <c r="FE8" s="47"/>
      <c r="FF8" s="47"/>
      <c r="FG8" s="47"/>
      <c r="FH8" s="47"/>
      <c r="FI8" s="47"/>
      <c r="FJ8" s="47"/>
      <c r="FK8" s="47"/>
      <c r="FS8" s="372" t="s">
        <v>196</v>
      </c>
      <c r="FU8" s="372" t="s">
        <v>197</v>
      </c>
      <c r="FV8" s="118"/>
    </row>
    <row r="9" spans="1:179" ht="15.5">
      <c r="A9" s="119" t="str">
        <f>IF(Langue="Français",'20.10'!FS9,'20.10'!FU9)</f>
        <v>Cash and Cash Equivalents</v>
      </c>
      <c r="B9" s="120"/>
      <c r="C9" s="430" t="s">
        <v>3</v>
      </c>
      <c r="D9" s="487"/>
      <c r="E9" s="488"/>
      <c r="F9" s="595"/>
      <c r="G9" s="502"/>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c r="CO9" s="487"/>
      <c r="CP9" s="487"/>
      <c r="CQ9" s="487"/>
      <c r="CR9" s="487"/>
      <c r="CS9" s="487"/>
      <c r="CT9" s="487"/>
      <c r="CU9" s="487"/>
      <c r="CV9" s="487"/>
      <c r="CW9" s="487"/>
      <c r="CX9" s="487"/>
      <c r="CY9" s="487"/>
      <c r="CZ9" s="487"/>
      <c r="DA9" s="487"/>
      <c r="DB9" s="487"/>
      <c r="DC9" s="487"/>
      <c r="DD9" s="487"/>
      <c r="DE9" s="487"/>
      <c r="DF9" s="487"/>
      <c r="DG9" s="487"/>
      <c r="DH9" s="487"/>
      <c r="DI9" s="487"/>
      <c r="DJ9" s="487"/>
      <c r="DK9" s="487"/>
      <c r="DL9" s="487"/>
      <c r="DM9" s="487"/>
      <c r="DN9" s="487"/>
      <c r="DO9" s="487"/>
      <c r="DP9" s="487"/>
      <c r="DQ9" s="487"/>
      <c r="DR9" s="487"/>
      <c r="DS9" s="487"/>
      <c r="DT9" s="487"/>
      <c r="DU9" s="487"/>
      <c r="DV9" s="487"/>
      <c r="DW9" s="487"/>
      <c r="DX9" s="487"/>
      <c r="DY9" s="487"/>
      <c r="DZ9" s="487"/>
      <c r="EA9" s="487"/>
      <c r="EB9" s="487"/>
      <c r="EC9" s="487"/>
      <c r="ED9" s="487"/>
      <c r="EE9" s="487"/>
      <c r="EF9" s="487"/>
      <c r="EG9" s="487"/>
      <c r="EH9" s="487"/>
      <c r="EI9" s="487"/>
      <c r="EJ9" s="487"/>
      <c r="EK9" s="487"/>
      <c r="EL9" s="487"/>
      <c r="EM9" s="487"/>
      <c r="EN9" s="487"/>
      <c r="EO9" s="487"/>
      <c r="EP9" s="487"/>
      <c r="EQ9" s="487"/>
      <c r="ER9" s="487"/>
      <c r="ES9" s="487"/>
      <c r="ET9" s="487"/>
      <c r="EU9" s="487"/>
      <c r="EV9" s="487"/>
      <c r="EW9" s="487"/>
      <c r="EX9" s="487"/>
      <c r="EY9" s="487"/>
      <c r="EZ9" s="487"/>
      <c r="FA9" s="487"/>
      <c r="FB9" s="487"/>
      <c r="FC9" s="487"/>
      <c r="FD9" s="487"/>
      <c r="FE9" s="487"/>
      <c r="FF9" s="487"/>
      <c r="FG9" s="487"/>
      <c r="FH9" s="487"/>
      <c r="FI9" s="487"/>
      <c r="FJ9" s="487"/>
      <c r="FK9" s="488"/>
      <c r="FS9" s="122" t="s">
        <v>2</v>
      </c>
      <c r="FU9" s="122" t="s">
        <v>117</v>
      </c>
      <c r="FV9" s="118"/>
    </row>
    <row r="10" spans="1:179" ht="15.5">
      <c r="A10" s="119" t="str">
        <f>IF(Langue="Français",'20.10'!FS10,'20.10'!FU10)</f>
        <v>Accrued Investment Income</v>
      </c>
      <c r="B10" s="120"/>
      <c r="C10" s="430" t="s">
        <v>29</v>
      </c>
      <c r="D10" s="489"/>
      <c r="E10" s="490"/>
      <c r="F10" s="645"/>
      <c r="G10" s="491"/>
      <c r="H10" s="489"/>
      <c r="I10" s="491"/>
      <c r="J10" s="489"/>
      <c r="K10" s="491"/>
      <c r="L10" s="489"/>
      <c r="M10" s="491"/>
      <c r="N10" s="489"/>
      <c r="O10" s="491"/>
      <c r="P10" s="489"/>
      <c r="Q10" s="491"/>
      <c r="R10" s="489"/>
      <c r="S10" s="491"/>
      <c r="T10" s="489"/>
      <c r="U10" s="491"/>
      <c r="V10" s="489"/>
      <c r="W10" s="491"/>
      <c r="X10" s="489"/>
      <c r="Y10" s="491"/>
      <c r="Z10" s="489"/>
      <c r="AA10" s="491"/>
      <c r="AB10" s="489"/>
      <c r="AC10" s="491"/>
      <c r="AD10" s="489"/>
      <c r="AE10" s="491"/>
      <c r="AF10" s="489"/>
      <c r="AG10" s="491"/>
      <c r="AH10" s="489"/>
      <c r="AI10" s="491"/>
      <c r="AJ10" s="489"/>
      <c r="AK10" s="491"/>
      <c r="AL10" s="489"/>
      <c r="AM10" s="491"/>
      <c r="AN10" s="489"/>
      <c r="AO10" s="491"/>
      <c r="AP10" s="489"/>
      <c r="AQ10" s="491"/>
      <c r="AR10" s="489"/>
      <c r="AS10" s="491"/>
      <c r="AT10" s="489"/>
      <c r="AU10" s="491"/>
      <c r="AV10" s="489"/>
      <c r="AW10" s="491"/>
      <c r="AX10" s="489"/>
      <c r="AY10" s="491"/>
      <c r="AZ10" s="489"/>
      <c r="BA10" s="491"/>
      <c r="BB10" s="489"/>
      <c r="BC10" s="491"/>
      <c r="BD10" s="489"/>
      <c r="BE10" s="491"/>
      <c r="BF10" s="489"/>
      <c r="BG10" s="491"/>
      <c r="BH10" s="489"/>
      <c r="BI10" s="491"/>
      <c r="BJ10" s="489"/>
      <c r="BK10" s="491"/>
      <c r="BL10" s="489"/>
      <c r="BM10" s="491"/>
      <c r="BN10" s="489"/>
      <c r="BO10" s="491"/>
      <c r="BP10" s="489"/>
      <c r="BQ10" s="491"/>
      <c r="BR10" s="489"/>
      <c r="BS10" s="491"/>
      <c r="BT10" s="489"/>
      <c r="BU10" s="491"/>
      <c r="BV10" s="489"/>
      <c r="BW10" s="491"/>
      <c r="BX10" s="489"/>
      <c r="BY10" s="491"/>
      <c r="BZ10" s="489"/>
      <c r="CA10" s="491"/>
      <c r="CB10" s="489"/>
      <c r="CC10" s="491"/>
      <c r="CD10" s="489"/>
      <c r="CE10" s="491"/>
      <c r="CF10" s="489"/>
      <c r="CG10" s="491"/>
      <c r="CH10" s="489"/>
      <c r="CI10" s="491"/>
      <c r="CJ10" s="489"/>
      <c r="CK10" s="491"/>
      <c r="CL10" s="489"/>
      <c r="CM10" s="491"/>
      <c r="CN10" s="489"/>
      <c r="CO10" s="491"/>
      <c r="CP10" s="489"/>
      <c r="CQ10" s="491"/>
      <c r="CR10" s="489"/>
      <c r="CS10" s="491"/>
      <c r="CT10" s="489"/>
      <c r="CU10" s="491"/>
      <c r="CV10" s="489"/>
      <c r="CW10" s="491"/>
      <c r="CX10" s="489"/>
      <c r="CY10" s="491"/>
      <c r="CZ10" s="489"/>
      <c r="DA10" s="491"/>
      <c r="DB10" s="489"/>
      <c r="DC10" s="491"/>
      <c r="DD10" s="489"/>
      <c r="DE10" s="491"/>
      <c r="DF10" s="489"/>
      <c r="DG10" s="491"/>
      <c r="DH10" s="489"/>
      <c r="DI10" s="491"/>
      <c r="DJ10" s="489"/>
      <c r="DK10" s="491"/>
      <c r="DL10" s="489"/>
      <c r="DM10" s="491"/>
      <c r="DN10" s="489"/>
      <c r="DO10" s="491"/>
      <c r="DP10" s="489"/>
      <c r="DQ10" s="491"/>
      <c r="DR10" s="489"/>
      <c r="DS10" s="491"/>
      <c r="DT10" s="489"/>
      <c r="DU10" s="491"/>
      <c r="DV10" s="489"/>
      <c r="DW10" s="491"/>
      <c r="DX10" s="489"/>
      <c r="DY10" s="491"/>
      <c r="DZ10" s="489"/>
      <c r="EA10" s="491"/>
      <c r="EB10" s="489"/>
      <c r="EC10" s="491"/>
      <c r="ED10" s="489"/>
      <c r="EE10" s="491"/>
      <c r="EF10" s="489"/>
      <c r="EG10" s="491"/>
      <c r="EH10" s="489"/>
      <c r="EI10" s="491"/>
      <c r="EJ10" s="489"/>
      <c r="EK10" s="491"/>
      <c r="EL10" s="489"/>
      <c r="EM10" s="491"/>
      <c r="EN10" s="489"/>
      <c r="EO10" s="491"/>
      <c r="EP10" s="489"/>
      <c r="EQ10" s="491"/>
      <c r="ER10" s="489"/>
      <c r="ES10" s="491"/>
      <c r="ET10" s="489"/>
      <c r="EU10" s="491"/>
      <c r="EV10" s="489"/>
      <c r="EW10" s="491"/>
      <c r="EX10" s="489"/>
      <c r="EY10" s="491"/>
      <c r="EZ10" s="489"/>
      <c r="FA10" s="491"/>
      <c r="FB10" s="489"/>
      <c r="FC10" s="491"/>
      <c r="FD10" s="489"/>
      <c r="FE10" s="491"/>
      <c r="FF10" s="489"/>
      <c r="FG10" s="491"/>
      <c r="FH10" s="489"/>
      <c r="FI10" s="491"/>
      <c r="FJ10" s="489"/>
      <c r="FK10" s="490"/>
      <c r="FS10" s="122" t="s">
        <v>198</v>
      </c>
      <c r="FU10" s="122" t="s">
        <v>199</v>
      </c>
      <c r="FV10" s="118"/>
    </row>
    <row r="11" spans="1:179" s="329" customFormat="1" ht="15.5">
      <c r="A11" s="123" t="str">
        <f>IF(Langue="Français",'20.10'!FS11,'20.10'!FU11)</f>
        <v>Current Tax Assets</v>
      </c>
      <c r="B11" s="124"/>
      <c r="C11" s="433" t="s">
        <v>95</v>
      </c>
      <c r="D11" s="492"/>
      <c r="E11" s="61"/>
      <c r="F11" s="490"/>
      <c r="G11" s="394"/>
      <c r="H11" s="492"/>
      <c r="I11" s="431"/>
      <c r="J11" s="492"/>
      <c r="K11" s="431"/>
      <c r="L11" s="492"/>
      <c r="M11" s="431"/>
      <c r="N11" s="492"/>
      <c r="O11" s="431"/>
      <c r="P11" s="492"/>
      <c r="Q11" s="431"/>
      <c r="R11" s="492"/>
      <c r="S11" s="431"/>
      <c r="T11" s="492"/>
      <c r="U11" s="431"/>
      <c r="V11" s="492"/>
      <c r="W11" s="431"/>
      <c r="X11" s="492"/>
      <c r="Y11" s="431"/>
      <c r="Z11" s="492"/>
      <c r="AA11" s="431"/>
      <c r="AB11" s="492"/>
      <c r="AC11" s="431"/>
      <c r="AD11" s="492"/>
      <c r="AE11" s="431"/>
      <c r="AF11" s="492"/>
      <c r="AG11" s="431"/>
      <c r="AH11" s="492"/>
      <c r="AI11" s="431"/>
      <c r="AJ11" s="492"/>
      <c r="AK11" s="431"/>
      <c r="AL11" s="492"/>
      <c r="AM11" s="431"/>
      <c r="AN11" s="492"/>
      <c r="AO11" s="431"/>
      <c r="AP11" s="492"/>
      <c r="AQ11" s="431"/>
      <c r="AR11" s="492"/>
      <c r="AS11" s="431"/>
      <c r="AT11" s="492"/>
      <c r="AU11" s="431"/>
      <c r="AV11" s="492"/>
      <c r="AW11" s="431"/>
      <c r="AX11" s="492"/>
      <c r="AY11" s="431"/>
      <c r="AZ11" s="492"/>
      <c r="BA11" s="431"/>
      <c r="BB11" s="492"/>
      <c r="BC11" s="431"/>
      <c r="BD11" s="492"/>
      <c r="BE11" s="431"/>
      <c r="BF11" s="492"/>
      <c r="BG11" s="431"/>
      <c r="BH11" s="492"/>
      <c r="BI11" s="431"/>
      <c r="BJ11" s="492"/>
      <c r="BK11" s="431"/>
      <c r="BL11" s="492"/>
      <c r="BM11" s="431"/>
      <c r="BN11" s="492"/>
      <c r="BO11" s="431"/>
      <c r="BP11" s="492"/>
      <c r="BQ11" s="431"/>
      <c r="BR11" s="492"/>
      <c r="BS11" s="431"/>
      <c r="BT11" s="492"/>
      <c r="BU11" s="431"/>
      <c r="BV11" s="492"/>
      <c r="BW11" s="431"/>
      <c r="BX11" s="492"/>
      <c r="BY11" s="431"/>
      <c r="BZ11" s="492"/>
      <c r="CA11" s="431"/>
      <c r="CB11" s="492"/>
      <c r="CC11" s="431"/>
      <c r="CD11" s="492"/>
      <c r="CE11" s="431"/>
      <c r="CF11" s="492"/>
      <c r="CG11" s="431"/>
      <c r="CH11" s="492"/>
      <c r="CI11" s="431"/>
      <c r="CJ11" s="492"/>
      <c r="CK11" s="431"/>
      <c r="CL11" s="492"/>
      <c r="CM11" s="431"/>
      <c r="CN11" s="492"/>
      <c r="CO11" s="431"/>
      <c r="CP11" s="492"/>
      <c r="CQ11" s="431"/>
      <c r="CR11" s="492"/>
      <c r="CS11" s="431"/>
      <c r="CT11" s="492"/>
      <c r="CU11" s="431"/>
      <c r="CV11" s="492"/>
      <c r="CW11" s="431"/>
      <c r="CX11" s="492"/>
      <c r="CY11" s="431"/>
      <c r="CZ11" s="492"/>
      <c r="DA11" s="431"/>
      <c r="DB11" s="492"/>
      <c r="DC11" s="431"/>
      <c r="DD11" s="492"/>
      <c r="DE11" s="431"/>
      <c r="DF11" s="492"/>
      <c r="DG11" s="431"/>
      <c r="DH11" s="492"/>
      <c r="DI11" s="431"/>
      <c r="DJ11" s="492"/>
      <c r="DK11" s="431"/>
      <c r="DL11" s="492"/>
      <c r="DM11" s="431"/>
      <c r="DN11" s="492"/>
      <c r="DO11" s="431"/>
      <c r="DP11" s="492"/>
      <c r="DQ11" s="431"/>
      <c r="DR11" s="492"/>
      <c r="DS11" s="431"/>
      <c r="DT11" s="492"/>
      <c r="DU11" s="431"/>
      <c r="DV11" s="492"/>
      <c r="DW11" s="431"/>
      <c r="DX11" s="492"/>
      <c r="DY11" s="431"/>
      <c r="DZ11" s="492"/>
      <c r="EA11" s="431"/>
      <c r="EB11" s="492"/>
      <c r="EC11" s="431"/>
      <c r="ED11" s="492"/>
      <c r="EE11" s="431"/>
      <c r="EF11" s="492"/>
      <c r="EG11" s="431"/>
      <c r="EH11" s="492"/>
      <c r="EI11" s="431"/>
      <c r="EJ11" s="492"/>
      <c r="EK11" s="431"/>
      <c r="EL11" s="492"/>
      <c r="EM11" s="431"/>
      <c r="EN11" s="492"/>
      <c r="EO11" s="431"/>
      <c r="EP11" s="492"/>
      <c r="EQ11" s="431"/>
      <c r="ER11" s="492"/>
      <c r="ES11" s="431"/>
      <c r="ET11" s="492"/>
      <c r="EU11" s="431"/>
      <c r="EV11" s="492"/>
      <c r="EW11" s="431"/>
      <c r="EX11" s="492"/>
      <c r="EY11" s="431"/>
      <c r="EZ11" s="492"/>
      <c r="FA11" s="431"/>
      <c r="FB11" s="492"/>
      <c r="FC11" s="431"/>
      <c r="FD11" s="492"/>
      <c r="FE11" s="431"/>
      <c r="FF11" s="492"/>
      <c r="FG11" s="431"/>
      <c r="FH11" s="492"/>
      <c r="FI11" s="431"/>
      <c r="FJ11" s="492"/>
      <c r="FK11" s="61"/>
      <c r="FS11" s="371" t="s">
        <v>19</v>
      </c>
      <c r="FT11" s="373"/>
      <c r="FU11" s="122" t="s">
        <v>122</v>
      </c>
      <c r="FV11" s="118"/>
      <c r="FW11" s="373"/>
    </row>
    <row r="12" spans="1:179" ht="15.5">
      <c r="A12" s="125" t="str">
        <f>IF(Langue="Français",'20.10'!FS12,'20.10'!FU12)</f>
        <v>Assets Held for Sale</v>
      </c>
      <c r="B12" s="124"/>
      <c r="C12" s="433" t="s">
        <v>90</v>
      </c>
      <c r="D12" s="489"/>
      <c r="E12" s="490"/>
      <c r="F12" s="645"/>
      <c r="G12" s="491"/>
      <c r="H12" s="489"/>
      <c r="I12" s="491"/>
      <c r="J12" s="489"/>
      <c r="K12" s="491"/>
      <c r="L12" s="489"/>
      <c r="M12" s="491"/>
      <c r="N12" s="489"/>
      <c r="O12" s="491"/>
      <c r="P12" s="489"/>
      <c r="Q12" s="491"/>
      <c r="R12" s="489"/>
      <c r="S12" s="491"/>
      <c r="T12" s="489"/>
      <c r="U12" s="491"/>
      <c r="V12" s="489"/>
      <c r="W12" s="491"/>
      <c r="X12" s="489"/>
      <c r="Y12" s="491"/>
      <c r="Z12" s="489"/>
      <c r="AA12" s="491"/>
      <c r="AB12" s="489"/>
      <c r="AC12" s="491"/>
      <c r="AD12" s="489"/>
      <c r="AE12" s="491"/>
      <c r="AF12" s="489"/>
      <c r="AG12" s="491"/>
      <c r="AH12" s="489"/>
      <c r="AI12" s="491"/>
      <c r="AJ12" s="489"/>
      <c r="AK12" s="491"/>
      <c r="AL12" s="489"/>
      <c r="AM12" s="491"/>
      <c r="AN12" s="489"/>
      <c r="AO12" s="491"/>
      <c r="AP12" s="489"/>
      <c r="AQ12" s="491"/>
      <c r="AR12" s="489"/>
      <c r="AS12" s="491"/>
      <c r="AT12" s="489"/>
      <c r="AU12" s="491"/>
      <c r="AV12" s="489"/>
      <c r="AW12" s="491"/>
      <c r="AX12" s="489"/>
      <c r="AY12" s="491"/>
      <c r="AZ12" s="489"/>
      <c r="BA12" s="491"/>
      <c r="BB12" s="489"/>
      <c r="BC12" s="491"/>
      <c r="BD12" s="489"/>
      <c r="BE12" s="491"/>
      <c r="BF12" s="489"/>
      <c r="BG12" s="491"/>
      <c r="BH12" s="489"/>
      <c r="BI12" s="491"/>
      <c r="BJ12" s="489"/>
      <c r="BK12" s="491"/>
      <c r="BL12" s="489"/>
      <c r="BM12" s="491"/>
      <c r="BN12" s="489"/>
      <c r="BO12" s="491"/>
      <c r="BP12" s="489"/>
      <c r="BQ12" s="491"/>
      <c r="BR12" s="489"/>
      <c r="BS12" s="491"/>
      <c r="BT12" s="489"/>
      <c r="BU12" s="491"/>
      <c r="BV12" s="489"/>
      <c r="BW12" s="491"/>
      <c r="BX12" s="489"/>
      <c r="BY12" s="491"/>
      <c r="BZ12" s="489"/>
      <c r="CA12" s="491"/>
      <c r="CB12" s="489"/>
      <c r="CC12" s="491"/>
      <c r="CD12" s="489"/>
      <c r="CE12" s="491"/>
      <c r="CF12" s="489"/>
      <c r="CG12" s="491"/>
      <c r="CH12" s="489"/>
      <c r="CI12" s="491"/>
      <c r="CJ12" s="489"/>
      <c r="CK12" s="491"/>
      <c r="CL12" s="489"/>
      <c r="CM12" s="491"/>
      <c r="CN12" s="489"/>
      <c r="CO12" s="491"/>
      <c r="CP12" s="489"/>
      <c r="CQ12" s="491"/>
      <c r="CR12" s="489"/>
      <c r="CS12" s="491"/>
      <c r="CT12" s="489"/>
      <c r="CU12" s="491"/>
      <c r="CV12" s="489"/>
      <c r="CW12" s="491"/>
      <c r="CX12" s="489"/>
      <c r="CY12" s="491"/>
      <c r="CZ12" s="489"/>
      <c r="DA12" s="491"/>
      <c r="DB12" s="489"/>
      <c r="DC12" s="491"/>
      <c r="DD12" s="489"/>
      <c r="DE12" s="491"/>
      <c r="DF12" s="489"/>
      <c r="DG12" s="491"/>
      <c r="DH12" s="489"/>
      <c r="DI12" s="491"/>
      <c r="DJ12" s="489"/>
      <c r="DK12" s="491"/>
      <c r="DL12" s="489"/>
      <c r="DM12" s="491"/>
      <c r="DN12" s="489"/>
      <c r="DO12" s="491"/>
      <c r="DP12" s="489"/>
      <c r="DQ12" s="491"/>
      <c r="DR12" s="489"/>
      <c r="DS12" s="491"/>
      <c r="DT12" s="489"/>
      <c r="DU12" s="491"/>
      <c r="DV12" s="489"/>
      <c r="DW12" s="491"/>
      <c r="DX12" s="489"/>
      <c r="DY12" s="491"/>
      <c r="DZ12" s="489"/>
      <c r="EA12" s="491"/>
      <c r="EB12" s="489"/>
      <c r="EC12" s="491"/>
      <c r="ED12" s="489"/>
      <c r="EE12" s="491"/>
      <c r="EF12" s="489"/>
      <c r="EG12" s="491"/>
      <c r="EH12" s="489"/>
      <c r="EI12" s="491"/>
      <c r="EJ12" s="489"/>
      <c r="EK12" s="491"/>
      <c r="EL12" s="489"/>
      <c r="EM12" s="491"/>
      <c r="EN12" s="489"/>
      <c r="EO12" s="491"/>
      <c r="EP12" s="489"/>
      <c r="EQ12" s="491"/>
      <c r="ER12" s="489"/>
      <c r="ES12" s="491"/>
      <c r="ET12" s="489"/>
      <c r="EU12" s="491"/>
      <c r="EV12" s="489"/>
      <c r="EW12" s="491"/>
      <c r="EX12" s="489"/>
      <c r="EY12" s="491"/>
      <c r="EZ12" s="489"/>
      <c r="FA12" s="491"/>
      <c r="FB12" s="489"/>
      <c r="FC12" s="491"/>
      <c r="FD12" s="489"/>
      <c r="FE12" s="491"/>
      <c r="FF12" s="489"/>
      <c r="FG12" s="491"/>
      <c r="FH12" s="489"/>
      <c r="FI12" s="491"/>
      <c r="FJ12" s="489"/>
      <c r="FK12" s="490"/>
      <c r="FS12" s="126" t="s">
        <v>287</v>
      </c>
      <c r="FU12" s="126" t="s">
        <v>200</v>
      </c>
      <c r="FV12" s="118"/>
    </row>
    <row r="13" spans="1:179" ht="15.5">
      <c r="A13" s="722" t="str">
        <f>IF(Langue="Français",'20.10'!FS13,'20.10'!FU13)</f>
        <v>Asset for Insurance Acquisition Cash Flows</v>
      </c>
      <c r="B13" s="723"/>
      <c r="C13" s="433" t="s">
        <v>51</v>
      </c>
      <c r="D13" s="492"/>
      <c r="E13" s="61"/>
      <c r="F13" s="490"/>
      <c r="G13" s="394"/>
      <c r="H13" s="492"/>
      <c r="I13" s="431"/>
      <c r="J13" s="492"/>
      <c r="K13" s="431"/>
      <c r="L13" s="492"/>
      <c r="M13" s="431"/>
      <c r="N13" s="492"/>
      <c r="O13" s="431"/>
      <c r="P13" s="492"/>
      <c r="Q13" s="431"/>
      <c r="R13" s="492"/>
      <c r="S13" s="431"/>
      <c r="T13" s="492"/>
      <c r="U13" s="431"/>
      <c r="V13" s="492"/>
      <c r="W13" s="431"/>
      <c r="X13" s="492"/>
      <c r="Y13" s="431"/>
      <c r="Z13" s="492"/>
      <c r="AA13" s="431"/>
      <c r="AB13" s="492"/>
      <c r="AC13" s="431"/>
      <c r="AD13" s="492"/>
      <c r="AE13" s="431"/>
      <c r="AF13" s="492"/>
      <c r="AG13" s="431"/>
      <c r="AH13" s="492"/>
      <c r="AI13" s="431"/>
      <c r="AJ13" s="492"/>
      <c r="AK13" s="431"/>
      <c r="AL13" s="492"/>
      <c r="AM13" s="431"/>
      <c r="AN13" s="492"/>
      <c r="AO13" s="431"/>
      <c r="AP13" s="492"/>
      <c r="AQ13" s="431"/>
      <c r="AR13" s="492"/>
      <c r="AS13" s="431"/>
      <c r="AT13" s="492"/>
      <c r="AU13" s="431"/>
      <c r="AV13" s="492"/>
      <c r="AW13" s="431"/>
      <c r="AX13" s="492"/>
      <c r="AY13" s="431"/>
      <c r="AZ13" s="492"/>
      <c r="BA13" s="431"/>
      <c r="BB13" s="492"/>
      <c r="BC13" s="431"/>
      <c r="BD13" s="492"/>
      <c r="BE13" s="431"/>
      <c r="BF13" s="492"/>
      <c r="BG13" s="431"/>
      <c r="BH13" s="492"/>
      <c r="BI13" s="431"/>
      <c r="BJ13" s="492"/>
      <c r="BK13" s="431"/>
      <c r="BL13" s="492"/>
      <c r="BM13" s="431"/>
      <c r="BN13" s="492"/>
      <c r="BO13" s="431"/>
      <c r="BP13" s="492"/>
      <c r="BQ13" s="431"/>
      <c r="BR13" s="492"/>
      <c r="BS13" s="431"/>
      <c r="BT13" s="492"/>
      <c r="BU13" s="431"/>
      <c r="BV13" s="492"/>
      <c r="BW13" s="431"/>
      <c r="BX13" s="492"/>
      <c r="BY13" s="431"/>
      <c r="BZ13" s="492"/>
      <c r="CA13" s="431"/>
      <c r="CB13" s="492"/>
      <c r="CC13" s="431"/>
      <c r="CD13" s="492"/>
      <c r="CE13" s="431"/>
      <c r="CF13" s="492"/>
      <c r="CG13" s="431"/>
      <c r="CH13" s="492"/>
      <c r="CI13" s="431"/>
      <c r="CJ13" s="492"/>
      <c r="CK13" s="431"/>
      <c r="CL13" s="492"/>
      <c r="CM13" s="431"/>
      <c r="CN13" s="492"/>
      <c r="CO13" s="431"/>
      <c r="CP13" s="492"/>
      <c r="CQ13" s="431"/>
      <c r="CR13" s="492"/>
      <c r="CS13" s="431"/>
      <c r="CT13" s="492"/>
      <c r="CU13" s="431"/>
      <c r="CV13" s="492"/>
      <c r="CW13" s="431"/>
      <c r="CX13" s="492"/>
      <c r="CY13" s="431"/>
      <c r="CZ13" s="492"/>
      <c r="DA13" s="431"/>
      <c r="DB13" s="492"/>
      <c r="DC13" s="431"/>
      <c r="DD13" s="492"/>
      <c r="DE13" s="431"/>
      <c r="DF13" s="492"/>
      <c r="DG13" s="431"/>
      <c r="DH13" s="492"/>
      <c r="DI13" s="431"/>
      <c r="DJ13" s="492"/>
      <c r="DK13" s="431"/>
      <c r="DL13" s="492"/>
      <c r="DM13" s="431"/>
      <c r="DN13" s="492"/>
      <c r="DO13" s="431"/>
      <c r="DP13" s="492"/>
      <c r="DQ13" s="431"/>
      <c r="DR13" s="492"/>
      <c r="DS13" s="431"/>
      <c r="DT13" s="492"/>
      <c r="DU13" s="431"/>
      <c r="DV13" s="492"/>
      <c r="DW13" s="431"/>
      <c r="DX13" s="492"/>
      <c r="DY13" s="431"/>
      <c r="DZ13" s="492"/>
      <c r="EA13" s="431"/>
      <c r="EB13" s="492"/>
      <c r="EC13" s="431"/>
      <c r="ED13" s="492"/>
      <c r="EE13" s="431"/>
      <c r="EF13" s="492"/>
      <c r="EG13" s="431"/>
      <c r="EH13" s="492"/>
      <c r="EI13" s="431"/>
      <c r="EJ13" s="492"/>
      <c r="EK13" s="431"/>
      <c r="EL13" s="492"/>
      <c r="EM13" s="431"/>
      <c r="EN13" s="492"/>
      <c r="EO13" s="431"/>
      <c r="EP13" s="492"/>
      <c r="EQ13" s="431"/>
      <c r="ER13" s="492"/>
      <c r="ES13" s="431"/>
      <c r="ET13" s="492"/>
      <c r="EU13" s="431"/>
      <c r="EV13" s="492"/>
      <c r="EW13" s="431"/>
      <c r="EX13" s="492"/>
      <c r="EY13" s="431"/>
      <c r="EZ13" s="492"/>
      <c r="FA13" s="431"/>
      <c r="FB13" s="492"/>
      <c r="FC13" s="431"/>
      <c r="FD13" s="492"/>
      <c r="FE13" s="431"/>
      <c r="FF13" s="492"/>
      <c r="FG13" s="431"/>
      <c r="FH13" s="492"/>
      <c r="FI13" s="431"/>
      <c r="FJ13" s="492"/>
      <c r="FK13" s="61"/>
      <c r="FS13" s="718" t="s">
        <v>201</v>
      </c>
      <c r="FT13" s="718"/>
      <c r="FU13" s="126" t="s">
        <v>202</v>
      </c>
      <c r="FV13" s="118"/>
    </row>
    <row r="14" spans="1:179" ht="15.5">
      <c r="A14" s="127" t="str">
        <f>IF(Langue="Français",'20.10'!FS14,'20.10'!FU14)</f>
        <v>Investments</v>
      </c>
      <c r="B14" s="124"/>
      <c r="C14" s="433" t="s">
        <v>32</v>
      </c>
      <c r="D14" s="489"/>
      <c r="E14" s="492"/>
      <c r="F14" s="645"/>
      <c r="G14" s="491"/>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489"/>
      <c r="CL14" s="489"/>
      <c r="CM14" s="489"/>
      <c r="CN14" s="489"/>
      <c r="CO14" s="489"/>
      <c r="CP14" s="489"/>
      <c r="CQ14" s="489"/>
      <c r="CR14" s="489"/>
      <c r="CS14" s="489"/>
      <c r="CT14" s="489"/>
      <c r="CU14" s="489"/>
      <c r="CV14" s="489"/>
      <c r="CW14" s="489"/>
      <c r="CX14" s="489"/>
      <c r="CY14" s="489"/>
      <c r="CZ14" s="489"/>
      <c r="DA14" s="489"/>
      <c r="DB14" s="489"/>
      <c r="DC14" s="489"/>
      <c r="DD14" s="489"/>
      <c r="DE14" s="489"/>
      <c r="DF14" s="489"/>
      <c r="DG14" s="489"/>
      <c r="DH14" s="489"/>
      <c r="DI14" s="489"/>
      <c r="DJ14" s="489"/>
      <c r="DK14" s="489"/>
      <c r="DL14" s="489"/>
      <c r="DM14" s="489"/>
      <c r="DN14" s="489"/>
      <c r="DO14" s="489"/>
      <c r="DP14" s="489"/>
      <c r="DQ14" s="489"/>
      <c r="DR14" s="489"/>
      <c r="DS14" s="489"/>
      <c r="DT14" s="489"/>
      <c r="DU14" s="489"/>
      <c r="DV14" s="489"/>
      <c r="DW14" s="489"/>
      <c r="DX14" s="489"/>
      <c r="DY14" s="489"/>
      <c r="DZ14" s="489"/>
      <c r="EA14" s="489"/>
      <c r="EB14" s="489"/>
      <c r="EC14" s="489"/>
      <c r="ED14" s="489"/>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92"/>
      <c r="FS14" s="373" t="s">
        <v>203</v>
      </c>
      <c r="FU14" s="373" t="s">
        <v>204</v>
      </c>
      <c r="FV14" s="118"/>
    </row>
    <row r="15" spans="1:179" ht="15.5">
      <c r="A15" s="720" t="str">
        <f>IF(Langue="Français",'20.10'!FS15,'20.10'!FU15)</f>
        <v>Equity Accounted Investees</v>
      </c>
      <c r="B15" s="721"/>
      <c r="C15" s="433" t="s">
        <v>33</v>
      </c>
      <c r="D15" s="489"/>
      <c r="E15" s="492"/>
      <c r="F15" s="645"/>
      <c r="G15" s="491"/>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89"/>
      <c r="EG15" s="489"/>
      <c r="EH15" s="489"/>
      <c r="EI15" s="489"/>
      <c r="EJ15" s="489"/>
      <c r="EK15" s="489"/>
      <c r="EL15" s="489"/>
      <c r="EM15" s="489"/>
      <c r="EN15" s="489"/>
      <c r="EO15" s="489"/>
      <c r="EP15" s="489"/>
      <c r="EQ15" s="489"/>
      <c r="ER15" s="489"/>
      <c r="ES15" s="489"/>
      <c r="ET15" s="489"/>
      <c r="EU15" s="489"/>
      <c r="EV15" s="489"/>
      <c r="EW15" s="489"/>
      <c r="EX15" s="489"/>
      <c r="EY15" s="489"/>
      <c r="EZ15" s="489"/>
      <c r="FA15" s="489"/>
      <c r="FB15" s="489"/>
      <c r="FC15" s="489"/>
      <c r="FD15" s="489"/>
      <c r="FE15" s="489"/>
      <c r="FF15" s="489"/>
      <c r="FG15" s="489"/>
      <c r="FH15" s="489"/>
      <c r="FI15" s="489"/>
      <c r="FJ15" s="489"/>
      <c r="FK15" s="492"/>
      <c r="FS15" s="719" t="s">
        <v>205</v>
      </c>
      <c r="FT15" s="719"/>
      <c r="FU15" s="371" t="s">
        <v>206</v>
      </c>
      <c r="FV15" s="118"/>
    </row>
    <row r="16" spans="1:179" ht="15.5">
      <c r="A16" s="123" t="str">
        <f>IF(Langue="Français",'20.10'!FS16,'20.10'!FU16)</f>
        <v>Financial Instrument Derivative Assets</v>
      </c>
      <c r="B16" s="124"/>
      <c r="C16" s="433" t="s">
        <v>66</v>
      </c>
      <c r="D16" s="489"/>
      <c r="E16" s="490"/>
      <c r="F16" s="645"/>
      <c r="G16" s="491" t="s">
        <v>111</v>
      </c>
      <c r="H16" s="489"/>
      <c r="I16" s="491"/>
      <c r="J16" s="489"/>
      <c r="K16" s="491"/>
      <c r="L16" s="489"/>
      <c r="M16" s="491"/>
      <c r="N16" s="489"/>
      <c r="O16" s="491"/>
      <c r="P16" s="489"/>
      <c r="Q16" s="491"/>
      <c r="R16" s="489"/>
      <c r="S16" s="491"/>
      <c r="T16" s="489"/>
      <c r="U16" s="491"/>
      <c r="V16" s="489"/>
      <c r="W16" s="491"/>
      <c r="X16" s="489"/>
      <c r="Y16" s="491"/>
      <c r="Z16" s="489"/>
      <c r="AA16" s="491"/>
      <c r="AB16" s="489"/>
      <c r="AC16" s="491"/>
      <c r="AD16" s="489"/>
      <c r="AE16" s="491"/>
      <c r="AF16" s="489"/>
      <c r="AG16" s="491"/>
      <c r="AH16" s="489"/>
      <c r="AI16" s="491"/>
      <c r="AJ16" s="489"/>
      <c r="AK16" s="491"/>
      <c r="AL16" s="489"/>
      <c r="AM16" s="491"/>
      <c r="AN16" s="489"/>
      <c r="AO16" s="491"/>
      <c r="AP16" s="489"/>
      <c r="AQ16" s="491"/>
      <c r="AR16" s="489"/>
      <c r="AS16" s="491"/>
      <c r="AT16" s="489"/>
      <c r="AU16" s="491"/>
      <c r="AV16" s="489"/>
      <c r="AW16" s="491"/>
      <c r="AX16" s="489"/>
      <c r="AY16" s="491"/>
      <c r="AZ16" s="489"/>
      <c r="BA16" s="491"/>
      <c r="BB16" s="489"/>
      <c r="BC16" s="491"/>
      <c r="BD16" s="489"/>
      <c r="BE16" s="491"/>
      <c r="BF16" s="489"/>
      <c r="BG16" s="491"/>
      <c r="BH16" s="489"/>
      <c r="BI16" s="491"/>
      <c r="BJ16" s="489"/>
      <c r="BK16" s="491"/>
      <c r="BL16" s="489"/>
      <c r="BM16" s="491"/>
      <c r="BN16" s="489"/>
      <c r="BO16" s="491"/>
      <c r="BP16" s="489"/>
      <c r="BQ16" s="491"/>
      <c r="BR16" s="489"/>
      <c r="BS16" s="491"/>
      <c r="BT16" s="489"/>
      <c r="BU16" s="491"/>
      <c r="BV16" s="489"/>
      <c r="BW16" s="491"/>
      <c r="BX16" s="489"/>
      <c r="BY16" s="491"/>
      <c r="BZ16" s="489"/>
      <c r="CA16" s="491"/>
      <c r="CB16" s="489"/>
      <c r="CC16" s="491"/>
      <c r="CD16" s="489"/>
      <c r="CE16" s="491"/>
      <c r="CF16" s="489"/>
      <c r="CG16" s="491"/>
      <c r="CH16" s="489"/>
      <c r="CI16" s="491"/>
      <c r="CJ16" s="489"/>
      <c r="CK16" s="491"/>
      <c r="CL16" s="489"/>
      <c r="CM16" s="491"/>
      <c r="CN16" s="489"/>
      <c r="CO16" s="491"/>
      <c r="CP16" s="489"/>
      <c r="CQ16" s="491"/>
      <c r="CR16" s="489"/>
      <c r="CS16" s="491"/>
      <c r="CT16" s="489"/>
      <c r="CU16" s="491"/>
      <c r="CV16" s="489"/>
      <c r="CW16" s="491"/>
      <c r="CX16" s="489"/>
      <c r="CY16" s="491"/>
      <c r="CZ16" s="489"/>
      <c r="DA16" s="491"/>
      <c r="DB16" s="489"/>
      <c r="DC16" s="491"/>
      <c r="DD16" s="489"/>
      <c r="DE16" s="491"/>
      <c r="DF16" s="489"/>
      <c r="DG16" s="491"/>
      <c r="DH16" s="489"/>
      <c r="DI16" s="491"/>
      <c r="DJ16" s="489"/>
      <c r="DK16" s="491"/>
      <c r="DL16" s="489"/>
      <c r="DM16" s="491"/>
      <c r="DN16" s="489"/>
      <c r="DO16" s="491"/>
      <c r="DP16" s="489"/>
      <c r="DQ16" s="491"/>
      <c r="DR16" s="489"/>
      <c r="DS16" s="491"/>
      <c r="DT16" s="489"/>
      <c r="DU16" s="491"/>
      <c r="DV16" s="489"/>
      <c r="DW16" s="491"/>
      <c r="DX16" s="489"/>
      <c r="DY16" s="491"/>
      <c r="DZ16" s="489"/>
      <c r="EA16" s="491"/>
      <c r="EB16" s="489"/>
      <c r="EC16" s="491"/>
      <c r="ED16" s="489"/>
      <c r="EE16" s="491"/>
      <c r="EF16" s="489"/>
      <c r="EG16" s="491"/>
      <c r="EH16" s="489"/>
      <c r="EI16" s="491"/>
      <c r="EJ16" s="489"/>
      <c r="EK16" s="491"/>
      <c r="EL16" s="489"/>
      <c r="EM16" s="491"/>
      <c r="EN16" s="489"/>
      <c r="EO16" s="491"/>
      <c r="EP16" s="489"/>
      <c r="EQ16" s="491"/>
      <c r="ER16" s="489"/>
      <c r="ES16" s="491"/>
      <c r="ET16" s="489"/>
      <c r="EU16" s="491"/>
      <c r="EV16" s="489"/>
      <c r="EW16" s="491"/>
      <c r="EX16" s="489"/>
      <c r="EY16" s="491"/>
      <c r="EZ16" s="489"/>
      <c r="FA16" s="491"/>
      <c r="FB16" s="489"/>
      <c r="FC16" s="491"/>
      <c r="FD16" s="489"/>
      <c r="FE16" s="491"/>
      <c r="FF16" s="489"/>
      <c r="FG16" s="491"/>
      <c r="FH16" s="489"/>
      <c r="FI16" s="491"/>
      <c r="FJ16" s="489"/>
      <c r="FK16" s="490"/>
      <c r="FS16" s="371" t="s">
        <v>207</v>
      </c>
      <c r="FU16" s="371" t="s">
        <v>208</v>
      </c>
      <c r="FV16" s="118"/>
    </row>
    <row r="17" spans="1:178" ht="15.5">
      <c r="A17" s="127" t="str">
        <f>IF(Langue="Français",'20.10'!FS17,'20.10'!FU17)</f>
        <v>Insurance Contract Assets</v>
      </c>
      <c r="B17" s="124"/>
      <c r="C17" s="433" t="s">
        <v>53</v>
      </c>
      <c r="D17" s="492"/>
      <c r="E17" s="434"/>
      <c r="F17" s="490"/>
      <c r="G17" s="394"/>
      <c r="H17" s="492"/>
      <c r="I17" s="435"/>
      <c r="J17" s="492"/>
      <c r="K17" s="435"/>
      <c r="L17" s="492"/>
      <c r="M17" s="435"/>
      <c r="N17" s="492"/>
      <c r="O17" s="435"/>
      <c r="P17" s="492"/>
      <c r="Q17" s="435"/>
      <c r="R17" s="492"/>
      <c r="S17" s="435"/>
      <c r="T17" s="492"/>
      <c r="U17" s="435"/>
      <c r="V17" s="492"/>
      <c r="W17" s="435"/>
      <c r="X17" s="492"/>
      <c r="Y17" s="435"/>
      <c r="Z17" s="492"/>
      <c r="AA17" s="435"/>
      <c r="AB17" s="492"/>
      <c r="AC17" s="435"/>
      <c r="AD17" s="492"/>
      <c r="AE17" s="435"/>
      <c r="AF17" s="492"/>
      <c r="AG17" s="435"/>
      <c r="AH17" s="492"/>
      <c r="AI17" s="435"/>
      <c r="AJ17" s="492"/>
      <c r="AK17" s="435"/>
      <c r="AL17" s="492"/>
      <c r="AM17" s="435"/>
      <c r="AN17" s="492"/>
      <c r="AO17" s="435"/>
      <c r="AP17" s="492"/>
      <c r="AQ17" s="435"/>
      <c r="AR17" s="492"/>
      <c r="AS17" s="435"/>
      <c r="AT17" s="492"/>
      <c r="AU17" s="435"/>
      <c r="AV17" s="492"/>
      <c r="AW17" s="435"/>
      <c r="AX17" s="492"/>
      <c r="AY17" s="435"/>
      <c r="AZ17" s="492"/>
      <c r="BA17" s="435"/>
      <c r="BB17" s="492"/>
      <c r="BC17" s="435"/>
      <c r="BD17" s="492"/>
      <c r="BE17" s="435"/>
      <c r="BF17" s="492"/>
      <c r="BG17" s="435"/>
      <c r="BH17" s="492"/>
      <c r="BI17" s="435"/>
      <c r="BJ17" s="492"/>
      <c r="BK17" s="435"/>
      <c r="BL17" s="492"/>
      <c r="BM17" s="435"/>
      <c r="BN17" s="492"/>
      <c r="BO17" s="435"/>
      <c r="BP17" s="492"/>
      <c r="BQ17" s="435"/>
      <c r="BR17" s="492"/>
      <c r="BS17" s="435"/>
      <c r="BT17" s="492"/>
      <c r="BU17" s="435"/>
      <c r="BV17" s="492"/>
      <c r="BW17" s="435"/>
      <c r="BX17" s="492"/>
      <c r="BY17" s="435"/>
      <c r="BZ17" s="492"/>
      <c r="CA17" s="435"/>
      <c r="CB17" s="492"/>
      <c r="CC17" s="435"/>
      <c r="CD17" s="492"/>
      <c r="CE17" s="435"/>
      <c r="CF17" s="492"/>
      <c r="CG17" s="435"/>
      <c r="CH17" s="492"/>
      <c r="CI17" s="435"/>
      <c r="CJ17" s="492"/>
      <c r="CK17" s="435"/>
      <c r="CL17" s="492"/>
      <c r="CM17" s="435"/>
      <c r="CN17" s="492"/>
      <c r="CO17" s="435"/>
      <c r="CP17" s="492"/>
      <c r="CQ17" s="435"/>
      <c r="CR17" s="492"/>
      <c r="CS17" s="435"/>
      <c r="CT17" s="492"/>
      <c r="CU17" s="435"/>
      <c r="CV17" s="492"/>
      <c r="CW17" s="435"/>
      <c r="CX17" s="492"/>
      <c r="CY17" s="435"/>
      <c r="CZ17" s="492"/>
      <c r="DA17" s="435"/>
      <c r="DB17" s="492"/>
      <c r="DC17" s="435"/>
      <c r="DD17" s="492"/>
      <c r="DE17" s="435"/>
      <c r="DF17" s="492"/>
      <c r="DG17" s="435"/>
      <c r="DH17" s="492"/>
      <c r="DI17" s="435"/>
      <c r="DJ17" s="492"/>
      <c r="DK17" s="435"/>
      <c r="DL17" s="492"/>
      <c r="DM17" s="435"/>
      <c r="DN17" s="492"/>
      <c r="DO17" s="435"/>
      <c r="DP17" s="492"/>
      <c r="DQ17" s="435"/>
      <c r="DR17" s="492"/>
      <c r="DS17" s="435"/>
      <c r="DT17" s="492"/>
      <c r="DU17" s="435"/>
      <c r="DV17" s="492"/>
      <c r="DW17" s="435"/>
      <c r="DX17" s="492"/>
      <c r="DY17" s="435"/>
      <c r="DZ17" s="492"/>
      <c r="EA17" s="435"/>
      <c r="EB17" s="492"/>
      <c r="EC17" s="435"/>
      <c r="ED17" s="492"/>
      <c r="EE17" s="435"/>
      <c r="EF17" s="492"/>
      <c r="EG17" s="435"/>
      <c r="EH17" s="492"/>
      <c r="EI17" s="435"/>
      <c r="EJ17" s="492"/>
      <c r="EK17" s="435"/>
      <c r="EL17" s="492"/>
      <c r="EM17" s="435"/>
      <c r="EN17" s="492"/>
      <c r="EO17" s="435"/>
      <c r="EP17" s="492"/>
      <c r="EQ17" s="435"/>
      <c r="ER17" s="492"/>
      <c r="ES17" s="435"/>
      <c r="ET17" s="492"/>
      <c r="EU17" s="435"/>
      <c r="EV17" s="492"/>
      <c r="EW17" s="435"/>
      <c r="EX17" s="492"/>
      <c r="EY17" s="435"/>
      <c r="EZ17" s="492"/>
      <c r="FA17" s="435"/>
      <c r="FB17" s="492"/>
      <c r="FC17" s="435"/>
      <c r="FD17" s="492"/>
      <c r="FE17" s="435"/>
      <c r="FF17" s="492"/>
      <c r="FG17" s="435"/>
      <c r="FH17" s="492"/>
      <c r="FI17" s="435"/>
      <c r="FJ17" s="492"/>
      <c r="FK17" s="434"/>
      <c r="FS17" s="329" t="s">
        <v>288</v>
      </c>
      <c r="FU17" s="373" t="s">
        <v>289</v>
      </c>
      <c r="FV17" s="118"/>
    </row>
    <row r="18" spans="1:178" ht="15.5">
      <c r="A18" s="127" t="str">
        <f>IF(Langue="Français",'20.10'!FS18,'20.10'!FU18)</f>
        <v>Reinsurance Contract Held Assets</v>
      </c>
      <c r="B18" s="124"/>
      <c r="C18" s="433" t="s">
        <v>89</v>
      </c>
      <c r="D18" s="492"/>
      <c r="E18" s="437"/>
      <c r="F18" s="490"/>
      <c r="G18" s="394"/>
      <c r="H18" s="492"/>
      <c r="I18" s="438"/>
      <c r="J18" s="492"/>
      <c r="K18" s="438"/>
      <c r="L18" s="492"/>
      <c r="M18" s="438"/>
      <c r="N18" s="492"/>
      <c r="O18" s="438"/>
      <c r="P18" s="492"/>
      <c r="Q18" s="438"/>
      <c r="R18" s="492"/>
      <c r="S18" s="438"/>
      <c r="T18" s="492"/>
      <c r="U18" s="438"/>
      <c r="V18" s="492"/>
      <c r="W18" s="438"/>
      <c r="X18" s="492"/>
      <c r="Y18" s="438"/>
      <c r="Z18" s="492"/>
      <c r="AA18" s="438"/>
      <c r="AB18" s="492"/>
      <c r="AC18" s="438"/>
      <c r="AD18" s="492"/>
      <c r="AE18" s="438"/>
      <c r="AF18" s="492"/>
      <c r="AG18" s="438"/>
      <c r="AH18" s="492"/>
      <c r="AI18" s="438"/>
      <c r="AJ18" s="492"/>
      <c r="AK18" s="438"/>
      <c r="AL18" s="492"/>
      <c r="AM18" s="438"/>
      <c r="AN18" s="492"/>
      <c r="AO18" s="438"/>
      <c r="AP18" s="492"/>
      <c r="AQ18" s="438"/>
      <c r="AR18" s="492"/>
      <c r="AS18" s="438"/>
      <c r="AT18" s="492"/>
      <c r="AU18" s="438"/>
      <c r="AV18" s="492"/>
      <c r="AW18" s="438"/>
      <c r="AX18" s="492"/>
      <c r="AY18" s="438"/>
      <c r="AZ18" s="492"/>
      <c r="BA18" s="438"/>
      <c r="BB18" s="492"/>
      <c r="BC18" s="438"/>
      <c r="BD18" s="492"/>
      <c r="BE18" s="438"/>
      <c r="BF18" s="492"/>
      <c r="BG18" s="438"/>
      <c r="BH18" s="492"/>
      <c r="BI18" s="438"/>
      <c r="BJ18" s="492"/>
      <c r="BK18" s="438"/>
      <c r="BL18" s="492"/>
      <c r="BM18" s="438"/>
      <c r="BN18" s="492"/>
      <c r="BO18" s="438"/>
      <c r="BP18" s="492"/>
      <c r="BQ18" s="438"/>
      <c r="BR18" s="492"/>
      <c r="BS18" s="438"/>
      <c r="BT18" s="492"/>
      <c r="BU18" s="438"/>
      <c r="BV18" s="492"/>
      <c r="BW18" s="438"/>
      <c r="BX18" s="492"/>
      <c r="BY18" s="438"/>
      <c r="BZ18" s="492"/>
      <c r="CA18" s="438"/>
      <c r="CB18" s="492"/>
      <c r="CC18" s="438"/>
      <c r="CD18" s="492"/>
      <c r="CE18" s="438"/>
      <c r="CF18" s="492"/>
      <c r="CG18" s="438"/>
      <c r="CH18" s="492"/>
      <c r="CI18" s="438"/>
      <c r="CJ18" s="492"/>
      <c r="CK18" s="438"/>
      <c r="CL18" s="492"/>
      <c r="CM18" s="438"/>
      <c r="CN18" s="492"/>
      <c r="CO18" s="438"/>
      <c r="CP18" s="492"/>
      <c r="CQ18" s="438"/>
      <c r="CR18" s="492"/>
      <c r="CS18" s="438"/>
      <c r="CT18" s="492"/>
      <c r="CU18" s="438"/>
      <c r="CV18" s="492"/>
      <c r="CW18" s="438"/>
      <c r="CX18" s="492"/>
      <c r="CY18" s="438"/>
      <c r="CZ18" s="492"/>
      <c r="DA18" s="438"/>
      <c r="DB18" s="492"/>
      <c r="DC18" s="438"/>
      <c r="DD18" s="492"/>
      <c r="DE18" s="438"/>
      <c r="DF18" s="492"/>
      <c r="DG18" s="438"/>
      <c r="DH18" s="492"/>
      <c r="DI18" s="438"/>
      <c r="DJ18" s="492"/>
      <c r="DK18" s="438"/>
      <c r="DL18" s="492"/>
      <c r="DM18" s="438"/>
      <c r="DN18" s="492"/>
      <c r="DO18" s="438"/>
      <c r="DP18" s="492"/>
      <c r="DQ18" s="438"/>
      <c r="DR18" s="492"/>
      <c r="DS18" s="438"/>
      <c r="DT18" s="492"/>
      <c r="DU18" s="438"/>
      <c r="DV18" s="492"/>
      <c r="DW18" s="438"/>
      <c r="DX18" s="492"/>
      <c r="DY18" s="438"/>
      <c r="DZ18" s="492"/>
      <c r="EA18" s="438"/>
      <c r="EB18" s="492"/>
      <c r="EC18" s="438"/>
      <c r="ED18" s="492"/>
      <c r="EE18" s="438"/>
      <c r="EF18" s="492"/>
      <c r="EG18" s="438"/>
      <c r="EH18" s="492"/>
      <c r="EI18" s="438"/>
      <c r="EJ18" s="492"/>
      <c r="EK18" s="438"/>
      <c r="EL18" s="492"/>
      <c r="EM18" s="438"/>
      <c r="EN18" s="492"/>
      <c r="EO18" s="438"/>
      <c r="EP18" s="492"/>
      <c r="EQ18" s="438"/>
      <c r="ER18" s="492"/>
      <c r="ES18" s="438"/>
      <c r="ET18" s="492"/>
      <c r="EU18" s="438"/>
      <c r="EV18" s="492"/>
      <c r="EW18" s="438"/>
      <c r="EX18" s="492"/>
      <c r="EY18" s="438"/>
      <c r="EZ18" s="492"/>
      <c r="FA18" s="438"/>
      <c r="FB18" s="492"/>
      <c r="FC18" s="438"/>
      <c r="FD18" s="492"/>
      <c r="FE18" s="438"/>
      <c r="FF18" s="492"/>
      <c r="FG18" s="438"/>
      <c r="FH18" s="492"/>
      <c r="FI18" s="438"/>
      <c r="FJ18" s="492"/>
      <c r="FK18" s="437"/>
      <c r="FS18" s="329" t="s">
        <v>692</v>
      </c>
      <c r="FU18" s="373" t="s">
        <v>290</v>
      </c>
      <c r="FV18" s="118"/>
    </row>
    <row r="19" spans="1:178" ht="15.5">
      <c r="A19" s="123" t="str">
        <f>IF(Langue="Français",'20.10'!FS19,'20.10'!FU19)</f>
        <v>Investment Properties</v>
      </c>
      <c r="B19" s="124"/>
      <c r="C19" s="433" t="s">
        <v>84</v>
      </c>
      <c r="D19" s="489"/>
      <c r="E19" s="492"/>
      <c r="F19" s="645"/>
      <c r="G19" s="491"/>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89"/>
      <c r="CU19" s="489"/>
      <c r="CV19" s="489"/>
      <c r="CW19" s="489"/>
      <c r="CX19" s="489"/>
      <c r="CY19" s="489"/>
      <c r="CZ19" s="489"/>
      <c r="DA19" s="489"/>
      <c r="DB19" s="489"/>
      <c r="DC19" s="489"/>
      <c r="DD19" s="489"/>
      <c r="DE19" s="489"/>
      <c r="DF19" s="489"/>
      <c r="DG19" s="489"/>
      <c r="DH19" s="489"/>
      <c r="DI19" s="489"/>
      <c r="DJ19" s="489"/>
      <c r="DK19" s="489"/>
      <c r="DL19" s="489"/>
      <c r="DM19" s="489"/>
      <c r="DN19" s="489"/>
      <c r="DO19" s="489"/>
      <c r="DP19" s="489"/>
      <c r="DQ19" s="489"/>
      <c r="DR19" s="489"/>
      <c r="DS19" s="489"/>
      <c r="DT19" s="489"/>
      <c r="DU19" s="489"/>
      <c r="DV19" s="489"/>
      <c r="DW19" s="489"/>
      <c r="DX19" s="489"/>
      <c r="DY19" s="489"/>
      <c r="DZ19" s="489"/>
      <c r="EA19" s="489"/>
      <c r="EB19" s="489"/>
      <c r="EC19" s="489"/>
      <c r="ED19" s="489"/>
      <c r="EE19" s="489"/>
      <c r="EF19" s="489"/>
      <c r="EG19" s="489"/>
      <c r="EH19" s="489"/>
      <c r="EI19" s="489"/>
      <c r="EJ19" s="489"/>
      <c r="EK19" s="489"/>
      <c r="EL19" s="489"/>
      <c r="EM19" s="489"/>
      <c r="EN19" s="489"/>
      <c r="EO19" s="489"/>
      <c r="EP19" s="489"/>
      <c r="EQ19" s="489"/>
      <c r="ER19" s="489"/>
      <c r="ES19" s="489"/>
      <c r="ET19" s="489"/>
      <c r="EU19" s="489"/>
      <c r="EV19" s="489"/>
      <c r="EW19" s="489"/>
      <c r="EX19" s="489"/>
      <c r="EY19" s="489"/>
      <c r="EZ19" s="489"/>
      <c r="FA19" s="489"/>
      <c r="FB19" s="489"/>
      <c r="FC19" s="489"/>
      <c r="FD19" s="489"/>
      <c r="FE19" s="489"/>
      <c r="FF19" s="489"/>
      <c r="FG19" s="489"/>
      <c r="FH19" s="489"/>
      <c r="FI19" s="489"/>
      <c r="FJ19" s="489"/>
      <c r="FK19" s="492"/>
      <c r="FS19" s="614" t="s">
        <v>209</v>
      </c>
      <c r="FU19" s="371" t="s">
        <v>120</v>
      </c>
      <c r="FV19" s="118"/>
    </row>
    <row r="20" spans="1:178" ht="15.5">
      <c r="A20" s="128" t="str">
        <f>IF(Langue="Français",'20.10'!FS20,'20.10'!FU20)</f>
        <v>Property and Equipment</v>
      </c>
      <c r="B20" s="124"/>
      <c r="C20" s="433" t="s">
        <v>18</v>
      </c>
      <c r="D20" s="489"/>
      <c r="E20" s="490"/>
      <c r="F20" s="645"/>
      <c r="G20" s="491"/>
      <c r="H20" s="489"/>
      <c r="I20" s="491"/>
      <c r="J20" s="489"/>
      <c r="K20" s="491"/>
      <c r="L20" s="489"/>
      <c r="M20" s="491"/>
      <c r="N20" s="489"/>
      <c r="O20" s="491"/>
      <c r="P20" s="489"/>
      <c r="Q20" s="491"/>
      <c r="R20" s="489"/>
      <c r="S20" s="491"/>
      <c r="T20" s="489"/>
      <c r="U20" s="491"/>
      <c r="V20" s="489"/>
      <c r="W20" s="491"/>
      <c r="X20" s="489"/>
      <c r="Y20" s="491"/>
      <c r="Z20" s="489"/>
      <c r="AA20" s="491"/>
      <c r="AB20" s="489"/>
      <c r="AC20" s="491"/>
      <c r="AD20" s="489"/>
      <c r="AE20" s="491"/>
      <c r="AF20" s="489"/>
      <c r="AG20" s="491"/>
      <c r="AH20" s="489"/>
      <c r="AI20" s="491"/>
      <c r="AJ20" s="489"/>
      <c r="AK20" s="491"/>
      <c r="AL20" s="489"/>
      <c r="AM20" s="491"/>
      <c r="AN20" s="489"/>
      <c r="AO20" s="491"/>
      <c r="AP20" s="489"/>
      <c r="AQ20" s="491"/>
      <c r="AR20" s="489"/>
      <c r="AS20" s="491"/>
      <c r="AT20" s="489"/>
      <c r="AU20" s="491"/>
      <c r="AV20" s="489"/>
      <c r="AW20" s="491"/>
      <c r="AX20" s="489"/>
      <c r="AY20" s="491"/>
      <c r="AZ20" s="489"/>
      <c r="BA20" s="491"/>
      <c r="BB20" s="489"/>
      <c r="BC20" s="491"/>
      <c r="BD20" s="489"/>
      <c r="BE20" s="491"/>
      <c r="BF20" s="489"/>
      <c r="BG20" s="491"/>
      <c r="BH20" s="489"/>
      <c r="BI20" s="491"/>
      <c r="BJ20" s="489"/>
      <c r="BK20" s="491"/>
      <c r="BL20" s="489"/>
      <c r="BM20" s="491"/>
      <c r="BN20" s="489"/>
      <c r="BO20" s="491"/>
      <c r="BP20" s="489"/>
      <c r="BQ20" s="491"/>
      <c r="BR20" s="489"/>
      <c r="BS20" s="491"/>
      <c r="BT20" s="489"/>
      <c r="BU20" s="491"/>
      <c r="BV20" s="489"/>
      <c r="BW20" s="491"/>
      <c r="BX20" s="489"/>
      <c r="BY20" s="491"/>
      <c r="BZ20" s="489"/>
      <c r="CA20" s="491"/>
      <c r="CB20" s="489"/>
      <c r="CC20" s="491"/>
      <c r="CD20" s="489"/>
      <c r="CE20" s="491"/>
      <c r="CF20" s="489"/>
      <c r="CG20" s="491"/>
      <c r="CH20" s="489"/>
      <c r="CI20" s="491"/>
      <c r="CJ20" s="489"/>
      <c r="CK20" s="491"/>
      <c r="CL20" s="489"/>
      <c r="CM20" s="491"/>
      <c r="CN20" s="489"/>
      <c r="CO20" s="491"/>
      <c r="CP20" s="489"/>
      <c r="CQ20" s="491"/>
      <c r="CR20" s="489"/>
      <c r="CS20" s="491"/>
      <c r="CT20" s="489"/>
      <c r="CU20" s="491"/>
      <c r="CV20" s="489"/>
      <c r="CW20" s="491"/>
      <c r="CX20" s="489"/>
      <c r="CY20" s="491"/>
      <c r="CZ20" s="489"/>
      <c r="DA20" s="491"/>
      <c r="DB20" s="489"/>
      <c r="DC20" s="491"/>
      <c r="DD20" s="489"/>
      <c r="DE20" s="491"/>
      <c r="DF20" s="489"/>
      <c r="DG20" s="491"/>
      <c r="DH20" s="489"/>
      <c r="DI20" s="491"/>
      <c r="DJ20" s="489"/>
      <c r="DK20" s="491"/>
      <c r="DL20" s="489"/>
      <c r="DM20" s="491"/>
      <c r="DN20" s="489"/>
      <c r="DO20" s="491"/>
      <c r="DP20" s="489"/>
      <c r="DQ20" s="491"/>
      <c r="DR20" s="489"/>
      <c r="DS20" s="491"/>
      <c r="DT20" s="489"/>
      <c r="DU20" s="491"/>
      <c r="DV20" s="489"/>
      <c r="DW20" s="491"/>
      <c r="DX20" s="489"/>
      <c r="DY20" s="491"/>
      <c r="DZ20" s="489"/>
      <c r="EA20" s="491"/>
      <c r="EB20" s="489"/>
      <c r="EC20" s="491"/>
      <c r="ED20" s="489"/>
      <c r="EE20" s="491"/>
      <c r="EF20" s="489"/>
      <c r="EG20" s="491"/>
      <c r="EH20" s="489"/>
      <c r="EI20" s="491"/>
      <c r="EJ20" s="489"/>
      <c r="EK20" s="491"/>
      <c r="EL20" s="489"/>
      <c r="EM20" s="491"/>
      <c r="EN20" s="489"/>
      <c r="EO20" s="491"/>
      <c r="EP20" s="489"/>
      <c r="EQ20" s="491"/>
      <c r="ER20" s="489"/>
      <c r="ES20" s="491"/>
      <c r="ET20" s="489"/>
      <c r="EU20" s="491"/>
      <c r="EV20" s="489"/>
      <c r="EW20" s="491"/>
      <c r="EX20" s="489"/>
      <c r="EY20" s="491"/>
      <c r="EZ20" s="489"/>
      <c r="FA20" s="491"/>
      <c r="FB20" s="489"/>
      <c r="FC20" s="491"/>
      <c r="FD20" s="489"/>
      <c r="FE20" s="491"/>
      <c r="FF20" s="489"/>
      <c r="FG20" s="491"/>
      <c r="FH20" s="489"/>
      <c r="FI20" s="491"/>
      <c r="FJ20" s="489"/>
      <c r="FK20" s="490"/>
      <c r="FS20" s="122" t="s">
        <v>17</v>
      </c>
      <c r="FU20" s="371" t="s">
        <v>121</v>
      </c>
      <c r="FV20" s="118"/>
    </row>
    <row r="21" spans="1:178" ht="15.5">
      <c r="A21" s="123" t="str">
        <f>IF(Langue="Français",'20.10'!FS21,'20.10'!FU21)</f>
        <v>Intangible Assets</v>
      </c>
      <c r="B21" s="124"/>
      <c r="C21" s="433" t="s">
        <v>91</v>
      </c>
      <c r="D21" s="492"/>
      <c r="E21" s="434"/>
      <c r="F21" s="490"/>
      <c r="G21" s="394"/>
      <c r="H21" s="492"/>
      <c r="I21" s="435"/>
      <c r="J21" s="492"/>
      <c r="K21" s="435"/>
      <c r="L21" s="492"/>
      <c r="M21" s="435"/>
      <c r="N21" s="492"/>
      <c r="O21" s="435"/>
      <c r="P21" s="492"/>
      <c r="Q21" s="435"/>
      <c r="R21" s="492"/>
      <c r="S21" s="435"/>
      <c r="T21" s="492"/>
      <c r="U21" s="435"/>
      <c r="V21" s="492"/>
      <c r="W21" s="435"/>
      <c r="X21" s="492"/>
      <c r="Y21" s="435"/>
      <c r="Z21" s="492"/>
      <c r="AA21" s="435"/>
      <c r="AB21" s="492"/>
      <c r="AC21" s="435"/>
      <c r="AD21" s="492"/>
      <c r="AE21" s="435"/>
      <c r="AF21" s="492"/>
      <c r="AG21" s="435"/>
      <c r="AH21" s="492"/>
      <c r="AI21" s="435"/>
      <c r="AJ21" s="492"/>
      <c r="AK21" s="435"/>
      <c r="AL21" s="492"/>
      <c r="AM21" s="435"/>
      <c r="AN21" s="492"/>
      <c r="AO21" s="435"/>
      <c r="AP21" s="492"/>
      <c r="AQ21" s="435"/>
      <c r="AR21" s="492"/>
      <c r="AS21" s="435"/>
      <c r="AT21" s="492"/>
      <c r="AU21" s="435"/>
      <c r="AV21" s="492"/>
      <c r="AW21" s="435"/>
      <c r="AX21" s="492"/>
      <c r="AY21" s="435"/>
      <c r="AZ21" s="492"/>
      <c r="BA21" s="435"/>
      <c r="BB21" s="492"/>
      <c r="BC21" s="435"/>
      <c r="BD21" s="492"/>
      <c r="BE21" s="435"/>
      <c r="BF21" s="492"/>
      <c r="BG21" s="435"/>
      <c r="BH21" s="492"/>
      <c r="BI21" s="435"/>
      <c r="BJ21" s="492"/>
      <c r="BK21" s="435"/>
      <c r="BL21" s="492"/>
      <c r="BM21" s="435"/>
      <c r="BN21" s="492"/>
      <c r="BO21" s="435"/>
      <c r="BP21" s="492"/>
      <c r="BQ21" s="435"/>
      <c r="BR21" s="492"/>
      <c r="BS21" s="435"/>
      <c r="BT21" s="492"/>
      <c r="BU21" s="435"/>
      <c r="BV21" s="492"/>
      <c r="BW21" s="435"/>
      <c r="BX21" s="492"/>
      <c r="BY21" s="435"/>
      <c r="BZ21" s="492"/>
      <c r="CA21" s="435"/>
      <c r="CB21" s="492"/>
      <c r="CC21" s="435"/>
      <c r="CD21" s="492"/>
      <c r="CE21" s="435"/>
      <c r="CF21" s="492"/>
      <c r="CG21" s="435"/>
      <c r="CH21" s="492"/>
      <c r="CI21" s="435"/>
      <c r="CJ21" s="492"/>
      <c r="CK21" s="435"/>
      <c r="CL21" s="492"/>
      <c r="CM21" s="435"/>
      <c r="CN21" s="492"/>
      <c r="CO21" s="435"/>
      <c r="CP21" s="492"/>
      <c r="CQ21" s="435"/>
      <c r="CR21" s="492"/>
      <c r="CS21" s="435"/>
      <c r="CT21" s="492"/>
      <c r="CU21" s="435"/>
      <c r="CV21" s="492"/>
      <c r="CW21" s="435"/>
      <c r="CX21" s="492"/>
      <c r="CY21" s="435"/>
      <c r="CZ21" s="492"/>
      <c r="DA21" s="435"/>
      <c r="DB21" s="492"/>
      <c r="DC21" s="435"/>
      <c r="DD21" s="492"/>
      <c r="DE21" s="435"/>
      <c r="DF21" s="492"/>
      <c r="DG21" s="435"/>
      <c r="DH21" s="492"/>
      <c r="DI21" s="435"/>
      <c r="DJ21" s="492"/>
      <c r="DK21" s="435"/>
      <c r="DL21" s="492"/>
      <c r="DM21" s="435"/>
      <c r="DN21" s="492"/>
      <c r="DO21" s="435"/>
      <c r="DP21" s="492"/>
      <c r="DQ21" s="435"/>
      <c r="DR21" s="492"/>
      <c r="DS21" s="435"/>
      <c r="DT21" s="492"/>
      <c r="DU21" s="435"/>
      <c r="DV21" s="492"/>
      <c r="DW21" s="435"/>
      <c r="DX21" s="492"/>
      <c r="DY21" s="435"/>
      <c r="DZ21" s="492"/>
      <c r="EA21" s="435"/>
      <c r="EB21" s="492"/>
      <c r="EC21" s="435"/>
      <c r="ED21" s="492"/>
      <c r="EE21" s="435"/>
      <c r="EF21" s="492"/>
      <c r="EG21" s="435"/>
      <c r="EH21" s="492"/>
      <c r="EI21" s="435"/>
      <c r="EJ21" s="492"/>
      <c r="EK21" s="435"/>
      <c r="EL21" s="492"/>
      <c r="EM21" s="435"/>
      <c r="EN21" s="492"/>
      <c r="EO21" s="435"/>
      <c r="EP21" s="492"/>
      <c r="EQ21" s="435"/>
      <c r="ER21" s="492"/>
      <c r="ES21" s="435"/>
      <c r="ET21" s="492"/>
      <c r="EU21" s="435"/>
      <c r="EV21" s="492"/>
      <c r="EW21" s="435"/>
      <c r="EX21" s="492"/>
      <c r="EY21" s="435"/>
      <c r="EZ21" s="492"/>
      <c r="FA21" s="435"/>
      <c r="FB21" s="492"/>
      <c r="FC21" s="435"/>
      <c r="FD21" s="492"/>
      <c r="FE21" s="435"/>
      <c r="FF21" s="492"/>
      <c r="FG21" s="435"/>
      <c r="FH21" s="492"/>
      <c r="FI21" s="435"/>
      <c r="FJ21" s="492"/>
      <c r="FK21" s="434"/>
      <c r="FS21" s="371" t="s">
        <v>23</v>
      </c>
      <c r="FU21" s="371" t="s">
        <v>125</v>
      </c>
      <c r="FV21" s="118"/>
    </row>
    <row r="22" spans="1:178" ht="15.5">
      <c r="A22" s="123" t="str">
        <f>IF(Langue="Français",'20.10'!FS22,'20.10'!FU22)</f>
        <v>Goodwill</v>
      </c>
      <c r="B22" s="124"/>
      <c r="C22" s="433" t="s">
        <v>423</v>
      </c>
      <c r="D22" s="492"/>
      <c r="E22" s="432"/>
      <c r="F22" s="490"/>
      <c r="G22" s="394"/>
      <c r="H22" s="492"/>
      <c r="I22" s="436"/>
      <c r="J22" s="492"/>
      <c r="K22" s="436"/>
      <c r="L22" s="492"/>
      <c r="M22" s="436"/>
      <c r="N22" s="492"/>
      <c r="O22" s="436"/>
      <c r="P22" s="492"/>
      <c r="Q22" s="436"/>
      <c r="R22" s="492"/>
      <c r="S22" s="436"/>
      <c r="T22" s="492"/>
      <c r="U22" s="436"/>
      <c r="V22" s="492"/>
      <c r="W22" s="436"/>
      <c r="X22" s="492"/>
      <c r="Y22" s="436"/>
      <c r="Z22" s="492"/>
      <c r="AA22" s="436"/>
      <c r="AB22" s="492"/>
      <c r="AC22" s="436"/>
      <c r="AD22" s="492"/>
      <c r="AE22" s="436"/>
      <c r="AF22" s="492"/>
      <c r="AG22" s="436"/>
      <c r="AH22" s="492"/>
      <c r="AI22" s="436"/>
      <c r="AJ22" s="492"/>
      <c r="AK22" s="436"/>
      <c r="AL22" s="492"/>
      <c r="AM22" s="436"/>
      <c r="AN22" s="492"/>
      <c r="AO22" s="436"/>
      <c r="AP22" s="492"/>
      <c r="AQ22" s="436"/>
      <c r="AR22" s="492"/>
      <c r="AS22" s="436"/>
      <c r="AT22" s="492"/>
      <c r="AU22" s="436"/>
      <c r="AV22" s="492"/>
      <c r="AW22" s="436"/>
      <c r="AX22" s="492"/>
      <c r="AY22" s="436"/>
      <c r="AZ22" s="492"/>
      <c r="BA22" s="436"/>
      <c r="BB22" s="492"/>
      <c r="BC22" s="436"/>
      <c r="BD22" s="492"/>
      <c r="BE22" s="436"/>
      <c r="BF22" s="492"/>
      <c r="BG22" s="436"/>
      <c r="BH22" s="492"/>
      <c r="BI22" s="436"/>
      <c r="BJ22" s="492"/>
      <c r="BK22" s="436"/>
      <c r="BL22" s="492"/>
      <c r="BM22" s="436"/>
      <c r="BN22" s="492"/>
      <c r="BO22" s="436"/>
      <c r="BP22" s="492"/>
      <c r="BQ22" s="436"/>
      <c r="BR22" s="492"/>
      <c r="BS22" s="436"/>
      <c r="BT22" s="492"/>
      <c r="BU22" s="436"/>
      <c r="BV22" s="492"/>
      <c r="BW22" s="436"/>
      <c r="BX22" s="492"/>
      <c r="BY22" s="436"/>
      <c r="BZ22" s="492"/>
      <c r="CA22" s="436"/>
      <c r="CB22" s="492"/>
      <c r="CC22" s="436"/>
      <c r="CD22" s="492"/>
      <c r="CE22" s="436"/>
      <c r="CF22" s="492"/>
      <c r="CG22" s="436"/>
      <c r="CH22" s="492"/>
      <c r="CI22" s="436"/>
      <c r="CJ22" s="492"/>
      <c r="CK22" s="436"/>
      <c r="CL22" s="492"/>
      <c r="CM22" s="436"/>
      <c r="CN22" s="492"/>
      <c r="CO22" s="436"/>
      <c r="CP22" s="492"/>
      <c r="CQ22" s="436"/>
      <c r="CR22" s="492"/>
      <c r="CS22" s="436"/>
      <c r="CT22" s="492"/>
      <c r="CU22" s="436"/>
      <c r="CV22" s="492"/>
      <c r="CW22" s="436"/>
      <c r="CX22" s="492"/>
      <c r="CY22" s="436"/>
      <c r="CZ22" s="492"/>
      <c r="DA22" s="436"/>
      <c r="DB22" s="492"/>
      <c r="DC22" s="436"/>
      <c r="DD22" s="492"/>
      <c r="DE22" s="436"/>
      <c r="DF22" s="492"/>
      <c r="DG22" s="436"/>
      <c r="DH22" s="492"/>
      <c r="DI22" s="436"/>
      <c r="DJ22" s="492"/>
      <c r="DK22" s="436"/>
      <c r="DL22" s="492"/>
      <c r="DM22" s="436"/>
      <c r="DN22" s="492"/>
      <c r="DO22" s="436"/>
      <c r="DP22" s="492"/>
      <c r="DQ22" s="436"/>
      <c r="DR22" s="492"/>
      <c r="DS22" s="436"/>
      <c r="DT22" s="492"/>
      <c r="DU22" s="436"/>
      <c r="DV22" s="492"/>
      <c r="DW22" s="436"/>
      <c r="DX22" s="492"/>
      <c r="DY22" s="436"/>
      <c r="DZ22" s="492"/>
      <c r="EA22" s="436"/>
      <c r="EB22" s="492"/>
      <c r="EC22" s="436"/>
      <c r="ED22" s="492"/>
      <c r="EE22" s="436"/>
      <c r="EF22" s="492"/>
      <c r="EG22" s="436"/>
      <c r="EH22" s="492"/>
      <c r="EI22" s="436"/>
      <c r="EJ22" s="492"/>
      <c r="EK22" s="436"/>
      <c r="EL22" s="492"/>
      <c r="EM22" s="436"/>
      <c r="EN22" s="492"/>
      <c r="EO22" s="436"/>
      <c r="EP22" s="492"/>
      <c r="EQ22" s="436"/>
      <c r="ER22" s="492"/>
      <c r="ES22" s="436"/>
      <c r="ET22" s="492"/>
      <c r="EU22" s="436"/>
      <c r="EV22" s="492"/>
      <c r="EW22" s="436"/>
      <c r="EX22" s="492"/>
      <c r="EY22" s="436"/>
      <c r="EZ22" s="492"/>
      <c r="FA22" s="436"/>
      <c r="FB22" s="492"/>
      <c r="FC22" s="436"/>
      <c r="FD22" s="492"/>
      <c r="FE22" s="436"/>
      <c r="FF22" s="492"/>
      <c r="FG22" s="436"/>
      <c r="FH22" s="492"/>
      <c r="FI22" s="436"/>
      <c r="FJ22" s="492"/>
      <c r="FK22" s="432"/>
      <c r="FS22" s="371" t="s">
        <v>22</v>
      </c>
      <c r="FU22" s="371" t="s">
        <v>124</v>
      </c>
      <c r="FV22" s="118"/>
    </row>
    <row r="23" spans="1:178" ht="15.5">
      <c r="A23" s="123" t="str">
        <f>IF(Langue="Français",'20.10'!FS23,'20.10'!FU23)</f>
        <v>Defined Benefit Pension Plan</v>
      </c>
      <c r="B23" s="124"/>
      <c r="C23" s="433" t="s">
        <v>424</v>
      </c>
      <c r="D23" s="492"/>
      <c r="E23" s="432"/>
      <c r="F23" s="490"/>
      <c r="G23" s="394"/>
      <c r="H23" s="492"/>
      <c r="I23" s="436"/>
      <c r="J23" s="492"/>
      <c r="K23" s="436"/>
      <c r="L23" s="492"/>
      <c r="M23" s="436"/>
      <c r="N23" s="492"/>
      <c r="O23" s="436"/>
      <c r="P23" s="492"/>
      <c r="Q23" s="436"/>
      <c r="R23" s="492"/>
      <c r="S23" s="436"/>
      <c r="T23" s="492"/>
      <c r="U23" s="436"/>
      <c r="V23" s="492"/>
      <c r="W23" s="436"/>
      <c r="X23" s="492"/>
      <c r="Y23" s="436"/>
      <c r="Z23" s="492"/>
      <c r="AA23" s="436"/>
      <c r="AB23" s="492"/>
      <c r="AC23" s="436"/>
      <c r="AD23" s="492"/>
      <c r="AE23" s="436"/>
      <c r="AF23" s="492"/>
      <c r="AG23" s="436"/>
      <c r="AH23" s="492"/>
      <c r="AI23" s="436"/>
      <c r="AJ23" s="492"/>
      <c r="AK23" s="436"/>
      <c r="AL23" s="492"/>
      <c r="AM23" s="436"/>
      <c r="AN23" s="492"/>
      <c r="AO23" s="436"/>
      <c r="AP23" s="492"/>
      <c r="AQ23" s="436"/>
      <c r="AR23" s="492"/>
      <c r="AS23" s="436"/>
      <c r="AT23" s="492"/>
      <c r="AU23" s="436"/>
      <c r="AV23" s="492"/>
      <c r="AW23" s="436"/>
      <c r="AX23" s="492"/>
      <c r="AY23" s="436"/>
      <c r="AZ23" s="492"/>
      <c r="BA23" s="436"/>
      <c r="BB23" s="492"/>
      <c r="BC23" s="436"/>
      <c r="BD23" s="492"/>
      <c r="BE23" s="436"/>
      <c r="BF23" s="492"/>
      <c r="BG23" s="436"/>
      <c r="BH23" s="492"/>
      <c r="BI23" s="436"/>
      <c r="BJ23" s="492"/>
      <c r="BK23" s="436"/>
      <c r="BL23" s="492"/>
      <c r="BM23" s="436"/>
      <c r="BN23" s="492"/>
      <c r="BO23" s="436"/>
      <c r="BP23" s="492"/>
      <c r="BQ23" s="436"/>
      <c r="BR23" s="492"/>
      <c r="BS23" s="436"/>
      <c r="BT23" s="492"/>
      <c r="BU23" s="436"/>
      <c r="BV23" s="492"/>
      <c r="BW23" s="436"/>
      <c r="BX23" s="492"/>
      <c r="BY23" s="436"/>
      <c r="BZ23" s="492"/>
      <c r="CA23" s="436"/>
      <c r="CB23" s="492"/>
      <c r="CC23" s="436"/>
      <c r="CD23" s="492"/>
      <c r="CE23" s="436"/>
      <c r="CF23" s="492"/>
      <c r="CG23" s="436"/>
      <c r="CH23" s="492"/>
      <c r="CI23" s="436"/>
      <c r="CJ23" s="492"/>
      <c r="CK23" s="436"/>
      <c r="CL23" s="492"/>
      <c r="CM23" s="436"/>
      <c r="CN23" s="492"/>
      <c r="CO23" s="436"/>
      <c r="CP23" s="492"/>
      <c r="CQ23" s="436"/>
      <c r="CR23" s="492"/>
      <c r="CS23" s="436"/>
      <c r="CT23" s="492"/>
      <c r="CU23" s="436"/>
      <c r="CV23" s="492"/>
      <c r="CW23" s="436"/>
      <c r="CX23" s="492"/>
      <c r="CY23" s="436"/>
      <c r="CZ23" s="492"/>
      <c r="DA23" s="436"/>
      <c r="DB23" s="492"/>
      <c r="DC23" s="436"/>
      <c r="DD23" s="492"/>
      <c r="DE23" s="436"/>
      <c r="DF23" s="492"/>
      <c r="DG23" s="436"/>
      <c r="DH23" s="492"/>
      <c r="DI23" s="436"/>
      <c r="DJ23" s="492"/>
      <c r="DK23" s="436"/>
      <c r="DL23" s="492"/>
      <c r="DM23" s="436"/>
      <c r="DN23" s="492"/>
      <c r="DO23" s="436"/>
      <c r="DP23" s="492"/>
      <c r="DQ23" s="436"/>
      <c r="DR23" s="492"/>
      <c r="DS23" s="436"/>
      <c r="DT23" s="492"/>
      <c r="DU23" s="436"/>
      <c r="DV23" s="492"/>
      <c r="DW23" s="436"/>
      <c r="DX23" s="492"/>
      <c r="DY23" s="436"/>
      <c r="DZ23" s="492"/>
      <c r="EA23" s="436"/>
      <c r="EB23" s="492"/>
      <c r="EC23" s="436"/>
      <c r="ED23" s="492"/>
      <c r="EE23" s="436"/>
      <c r="EF23" s="492"/>
      <c r="EG23" s="436"/>
      <c r="EH23" s="492"/>
      <c r="EI23" s="436"/>
      <c r="EJ23" s="492"/>
      <c r="EK23" s="436"/>
      <c r="EL23" s="492"/>
      <c r="EM23" s="436"/>
      <c r="EN23" s="492"/>
      <c r="EO23" s="436"/>
      <c r="EP23" s="492"/>
      <c r="EQ23" s="436"/>
      <c r="ER23" s="492"/>
      <c r="ES23" s="436"/>
      <c r="ET23" s="492"/>
      <c r="EU23" s="436"/>
      <c r="EV23" s="492"/>
      <c r="EW23" s="436"/>
      <c r="EX23" s="492"/>
      <c r="EY23" s="436"/>
      <c r="EZ23" s="492"/>
      <c r="FA23" s="436"/>
      <c r="FB23" s="492"/>
      <c r="FC23" s="436"/>
      <c r="FD23" s="492"/>
      <c r="FE23" s="436"/>
      <c r="FF23" s="492"/>
      <c r="FG23" s="436"/>
      <c r="FH23" s="492"/>
      <c r="FI23" s="436"/>
      <c r="FJ23" s="492"/>
      <c r="FK23" s="432"/>
      <c r="FS23" s="371" t="s">
        <v>24</v>
      </c>
      <c r="FU23" s="371" t="s">
        <v>126</v>
      </c>
      <c r="FV23" s="118"/>
    </row>
    <row r="24" spans="1:178" ht="15.5">
      <c r="A24" s="129" t="str">
        <f>IF(Langue="Français",'20.10'!FS24,'20.10'!FU24)</f>
        <v>Segregated Funds Net Assets</v>
      </c>
      <c r="B24" s="130"/>
      <c r="C24" s="439" t="s">
        <v>52</v>
      </c>
      <c r="D24" s="492"/>
      <c r="E24" s="432"/>
      <c r="F24" s="490"/>
      <c r="G24" s="394"/>
      <c r="H24" s="492"/>
      <c r="I24" s="436"/>
      <c r="J24" s="492"/>
      <c r="K24" s="436"/>
      <c r="L24" s="492"/>
      <c r="M24" s="436"/>
      <c r="N24" s="492"/>
      <c r="O24" s="436"/>
      <c r="P24" s="492"/>
      <c r="Q24" s="436"/>
      <c r="R24" s="492"/>
      <c r="S24" s="436"/>
      <c r="T24" s="492"/>
      <c r="U24" s="436"/>
      <c r="V24" s="492"/>
      <c r="W24" s="436"/>
      <c r="X24" s="492"/>
      <c r="Y24" s="436"/>
      <c r="Z24" s="492"/>
      <c r="AA24" s="436"/>
      <c r="AB24" s="492"/>
      <c r="AC24" s="436"/>
      <c r="AD24" s="492"/>
      <c r="AE24" s="436"/>
      <c r="AF24" s="492"/>
      <c r="AG24" s="436"/>
      <c r="AH24" s="492"/>
      <c r="AI24" s="436"/>
      <c r="AJ24" s="492"/>
      <c r="AK24" s="436"/>
      <c r="AL24" s="492"/>
      <c r="AM24" s="436"/>
      <c r="AN24" s="492"/>
      <c r="AO24" s="436"/>
      <c r="AP24" s="492"/>
      <c r="AQ24" s="436"/>
      <c r="AR24" s="492"/>
      <c r="AS24" s="436"/>
      <c r="AT24" s="492"/>
      <c r="AU24" s="436"/>
      <c r="AV24" s="492"/>
      <c r="AW24" s="436"/>
      <c r="AX24" s="492"/>
      <c r="AY24" s="436"/>
      <c r="AZ24" s="492"/>
      <c r="BA24" s="436"/>
      <c r="BB24" s="492"/>
      <c r="BC24" s="436"/>
      <c r="BD24" s="492"/>
      <c r="BE24" s="436"/>
      <c r="BF24" s="492"/>
      <c r="BG24" s="436"/>
      <c r="BH24" s="492"/>
      <c r="BI24" s="436"/>
      <c r="BJ24" s="492"/>
      <c r="BK24" s="436"/>
      <c r="BL24" s="492"/>
      <c r="BM24" s="436"/>
      <c r="BN24" s="492"/>
      <c r="BO24" s="436"/>
      <c r="BP24" s="492"/>
      <c r="BQ24" s="436"/>
      <c r="BR24" s="492"/>
      <c r="BS24" s="436"/>
      <c r="BT24" s="492"/>
      <c r="BU24" s="436"/>
      <c r="BV24" s="492"/>
      <c r="BW24" s="436"/>
      <c r="BX24" s="492"/>
      <c r="BY24" s="436"/>
      <c r="BZ24" s="492"/>
      <c r="CA24" s="436"/>
      <c r="CB24" s="492"/>
      <c r="CC24" s="436"/>
      <c r="CD24" s="492"/>
      <c r="CE24" s="436"/>
      <c r="CF24" s="492"/>
      <c r="CG24" s="436"/>
      <c r="CH24" s="492"/>
      <c r="CI24" s="436"/>
      <c r="CJ24" s="492"/>
      <c r="CK24" s="436"/>
      <c r="CL24" s="492"/>
      <c r="CM24" s="436"/>
      <c r="CN24" s="492"/>
      <c r="CO24" s="436"/>
      <c r="CP24" s="492"/>
      <c r="CQ24" s="436"/>
      <c r="CR24" s="492"/>
      <c r="CS24" s="436"/>
      <c r="CT24" s="492"/>
      <c r="CU24" s="436"/>
      <c r="CV24" s="492"/>
      <c r="CW24" s="436"/>
      <c r="CX24" s="492"/>
      <c r="CY24" s="436"/>
      <c r="CZ24" s="492"/>
      <c r="DA24" s="436"/>
      <c r="DB24" s="492"/>
      <c r="DC24" s="436"/>
      <c r="DD24" s="492"/>
      <c r="DE24" s="436"/>
      <c r="DF24" s="492"/>
      <c r="DG24" s="436"/>
      <c r="DH24" s="492"/>
      <c r="DI24" s="436"/>
      <c r="DJ24" s="492"/>
      <c r="DK24" s="436"/>
      <c r="DL24" s="492"/>
      <c r="DM24" s="436"/>
      <c r="DN24" s="492"/>
      <c r="DO24" s="436"/>
      <c r="DP24" s="492"/>
      <c r="DQ24" s="436"/>
      <c r="DR24" s="492"/>
      <c r="DS24" s="436"/>
      <c r="DT24" s="492"/>
      <c r="DU24" s="436"/>
      <c r="DV24" s="492"/>
      <c r="DW24" s="436"/>
      <c r="DX24" s="492"/>
      <c r="DY24" s="436"/>
      <c r="DZ24" s="492"/>
      <c r="EA24" s="436"/>
      <c r="EB24" s="492"/>
      <c r="EC24" s="436"/>
      <c r="ED24" s="492"/>
      <c r="EE24" s="436"/>
      <c r="EF24" s="492"/>
      <c r="EG24" s="436"/>
      <c r="EH24" s="492"/>
      <c r="EI24" s="436"/>
      <c r="EJ24" s="492"/>
      <c r="EK24" s="436"/>
      <c r="EL24" s="492"/>
      <c r="EM24" s="436"/>
      <c r="EN24" s="492"/>
      <c r="EO24" s="436"/>
      <c r="EP24" s="492"/>
      <c r="EQ24" s="436"/>
      <c r="ER24" s="492"/>
      <c r="ES24" s="436"/>
      <c r="ET24" s="492"/>
      <c r="EU24" s="436"/>
      <c r="EV24" s="492"/>
      <c r="EW24" s="436"/>
      <c r="EX24" s="492"/>
      <c r="EY24" s="436"/>
      <c r="EZ24" s="492"/>
      <c r="FA24" s="436"/>
      <c r="FB24" s="492"/>
      <c r="FC24" s="436"/>
      <c r="FD24" s="492"/>
      <c r="FE24" s="436"/>
      <c r="FF24" s="492"/>
      <c r="FG24" s="436"/>
      <c r="FH24" s="492"/>
      <c r="FI24" s="436"/>
      <c r="FJ24" s="492"/>
      <c r="FK24" s="432"/>
      <c r="FS24" s="131" t="s">
        <v>210</v>
      </c>
      <c r="FT24" s="132"/>
      <c r="FU24" s="131" t="s">
        <v>211</v>
      </c>
      <c r="FV24" s="133"/>
    </row>
    <row r="25" spans="1:178" ht="15.5">
      <c r="A25" s="128" t="str">
        <f>IF(Langue="Français",'20.10'!FS25,'20.10'!FU25)</f>
        <v>Deferred Tax Assets</v>
      </c>
      <c r="B25" s="124"/>
      <c r="C25" s="433" t="s">
        <v>21</v>
      </c>
      <c r="D25" s="492"/>
      <c r="E25" s="432"/>
      <c r="F25" s="490"/>
      <c r="G25" s="394"/>
      <c r="H25" s="492"/>
      <c r="I25" s="436"/>
      <c r="J25" s="492"/>
      <c r="K25" s="436"/>
      <c r="L25" s="492"/>
      <c r="M25" s="436"/>
      <c r="N25" s="492"/>
      <c r="O25" s="436"/>
      <c r="P25" s="492"/>
      <c r="Q25" s="436"/>
      <c r="R25" s="492"/>
      <c r="S25" s="436"/>
      <c r="T25" s="492"/>
      <c r="U25" s="436"/>
      <c r="V25" s="492"/>
      <c r="W25" s="436"/>
      <c r="X25" s="492"/>
      <c r="Y25" s="436"/>
      <c r="Z25" s="492"/>
      <c r="AA25" s="436"/>
      <c r="AB25" s="492"/>
      <c r="AC25" s="436"/>
      <c r="AD25" s="492"/>
      <c r="AE25" s="436"/>
      <c r="AF25" s="492"/>
      <c r="AG25" s="436"/>
      <c r="AH25" s="492"/>
      <c r="AI25" s="436"/>
      <c r="AJ25" s="492"/>
      <c r="AK25" s="436"/>
      <c r="AL25" s="492"/>
      <c r="AM25" s="436"/>
      <c r="AN25" s="492"/>
      <c r="AO25" s="436"/>
      <c r="AP25" s="492"/>
      <c r="AQ25" s="436"/>
      <c r="AR25" s="492"/>
      <c r="AS25" s="436"/>
      <c r="AT25" s="492"/>
      <c r="AU25" s="436"/>
      <c r="AV25" s="492"/>
      <c r="AW25" s="436"/>
      <c r="AX25" s="492"/>
      <c r="AY25" s="436"/>
      <c r="AZ25" s="492"/>
      <c r="BA25" s="436"/>
      <c r="BB25" s="492"/>
      <c r="BC25" s="436"/>
      <c r="BD25" s="492"/>
      <c r="BE25" s="436"/>
      <c r="BF25" s="492"/>
      <c r="BG25" s="436"/>
      <c r="BH25" s="492"/>
      <c r="BI25" s="436"/>
      <c r="BJ25" s="492"/>
      <c r="BK25" s="436"/>
      <c r="BL25" s="492"/>
      <c r="BM25" s="436"/>
      <c r="BN25" s="492"/>
      <c r="BO25" s="436"/>
      <c r="BP25" s="492"/>
      <c r="BQ25" s="436"/>
      <c r="BR25" s="492"/>
      <c r="BS25" s="436"/>
      <c r="BT25" s="492"/>
      <c r="BU25" s="436"/>
      <c r="BV25" s="492"/>
      <c r="BW25" s="436"/>
      <c r="BX25" s="492"/>
      <c r="BY25" s="436"/>
      <c r="BZ25" s="492"/>
      <c r="CA25" s="436"/>
      <c r="CB25" s="492"/>
      <c r="CC25" s="436"/>
      <c r="CD25" s="492"/>
      <c r="CE25" s="436"/>
      <c r="CF25" s="492"/>
      <c r="CG25" s="436"/>
      <c r="CH25" s="492"/>
      <c r="CI25" s="436"/>
      <c r="CJ25" s="492"/>
      <c r="CK25" s="436"/>
      <c r="CL25" s="492"/>
      <c r="CM25" s="436"/>
      <c r="CN25" s="492"/>
      <c r="CO25" s="436"/>
      <c r="CP25" s="492"/>
      <c r="CQ25" s="436"/>
      <c r="CR25" s="492"/>
      <c r="CS25" s="436"/>
      <c r="CT25" s="492"/>
      <c r="CU25" s="436"/>
      <c r="CV25" s="492"/>
      <c r="CW25" s="436"/>
      <c r="CX25" s="492"/>
      <c r="CY25" s="436"/>
      <c r="CZ25" s="492"/>
      <c r="DA25" s="436"/>
      <c r="DB25" s="492"/>
      <c r="DC25" s="436"/>
      <c r="DD25" s="492"/>
      <c r="DE25" s="436"/>
      <c r="DF25" s="492"/>
      <c r="DG25" s="436"/>
      <c r="DH25" s="492"/>
      <c r="DI25" s="436"/>
      <c r="DJ25" s="492"/>
      <c r="DK25" s="436"/>
      <c r="DL25" s="492"/>
      <c r="DM25" s="436"/>
      <c r="DN25" s="492"/>
      <c r="DO25" s="436"/>
      <c r="DP25" s="492"/>
      <c r="DQ25" s="436"/>
      <c r="DR25" s="492"/>
      <c r="DS25" s="436"/>
      <c r="DT25" s="492"/>
      <c r="DU25" s="436"/>
      <c r="DV25" s="492"/>
      <c r="DW25" s="436"/>
      <c r="DX25" s="492"/>
      <c r="DY25" s="436"/>
      <c r="DZ25" s="492"/>
      <c r="EA25" s="436"/>
      <c r="EB25" s="492"/>
      <c r="EC25" s="436"/>
      <c r="ED25" s="492"/>
      <c r="EE25" s="436"/>
      <c r="EF25" s="492"/>
      <c r="EG25" s="436"/>
      <c r="EH25" s="492"/>
      <c r="EI25" s="436"/>
      <c r="EJ25" s="492"/>
      <c r="EK25" s="436"/>
      <c r="EL25" s="492"/>
      <c r="EM25" s="436"/>
      <c r="EN25" s="492"/>
      <c r="EO25" s="436"/>
      <c r="EP25" s="492"/>
      <c r="EQ25" s="436"/>
      <c r="ER25" s="492"/>
      <c r="ES25" s="436"/>
      <c r="ET25" s="492"/>
      <c r="EU25" s="436"/>
      <c r="EV25" s="492"/>
      <c r="EW25" s="436"/>
      <c r="EX25" s="492"/>
      <c r="EY25" s="436"/>
      <c r="EZ25" s="492"/>
      <c r="FA25" s="436"/>
      <c r="FB25" s="492"/>
      <c r="FC25" s="436"/>
      <c r="FD25" s="492"/>
      <c r="FE25" s="436"/>
      <c r="FF25" s="492"/>
      <c r="FG25" s="436"/>
      <c r="FH25" s="492"/>
      <c r="FI25" s="436"/>
      <c r="FJ25" s="492"/>
      <c r="FK25" s="432"/>
      <c r="FS25" s="122" t="s">
        <v>20</v>
      </c>
      <c r="FU25" s="371" t="s">
        <v>123</v>
      </c>
      <c r="FV25" s="118"/>
    </row>
    <row r="26" spans="1:178" ht="15.5">
      <c r="A26" s="123" t="str">
        <f>IF(Langue="Français",'20.10'!FS26,'20.10'!FU26)</f>
        <v>Other Assets</v>
      </c>
      <c r="B26" s="124"/>
      <c r="C26" s="433" t="s">
        <v>425</v>
      </c>
      <c r="D26" s="492"/>
      <c r="E26" s="437"/>
      <c r="F26" s="490"/>
      <c r="G26" s="394"/>
      <c r="H26" s="492"/>
      <c r="I26" s="438"/>
      <c r="J26" s="492"/>
      <c r="K26" s="438"/>
      <c r="L26" s="492"/>
      <c r="M26" s="438"/>
      <c r="N26" s="492"/>
      <c r="O26" s="438"/>
      <c r="P26" s="492"/>
      <c r="Q26" s="438"/>
      <c r="R26" s="492"/>
      <c r="S26" s="438"/>
      <c r="T26" s="492"/>
      <c r="U26" s="438"/>
      <c r="V26" s="492"/>
      <c r="W26" s="438"/>
      <c r="X26" s="492"/>
      <c r="Y26" s="438"/>
      <c r="Z26" s="492"/>
      <c r="AA26" s="438"/>
      <c r="AB26" s="492"/>
      <c r="AC26" s="438"/>
      <c r="AD26" s="492"/>
      <c r="AE26" s="438"/>
      <c r="AF26" s="492"/>
      <c r="AG26" s="438"/>
      <c r="AH26" s="492"/>
      <c r="AI26" s="438"/>
      <c r="AJ26" s="492"/>
      <c r="AK26" s="438"/>
      <c r="AL26" s="492"/>
      <c r="AM26" s="438"/>
      <c r="AN26" s="492"/>
      <c r="AO26" s="438"/>
      <c r="AP26" s="492"/>
      <c r="AQ26" s="438"/>
      <c r="AR26" s="492"/>
      <c r="AS26" s="438"/>
      <c r="AT26" s="492"/>
      <c r="AU26" s="438"/>
      <c r="AV26" s="492"/>
      <c r="AW26" s="438"/>
      <c r="AX26" s="492"/>
      <c r="AY26" s="438"/>
      <c r="AZ26" s="492"/>
      <c r="BA26" s="438"/>
      <c r="BB26" s="492"/>
      <c r="BC26" s="438"/>
      <c r="BD26" s="492"/>
      <c r="BE26" s="438"/>
      <c r="BF26" s="492"/>
      <c r="BG26" s="438"/>
      <c r="BH26" s="492"/>
      <c r="BI26" s="438"/>
      <c r="BJ26" s="492"/>
      <c r="BK26" s="438"/>
      <c r="BL26" s="492"/>
      <c r="BM26" s="438"/>
      <c r="BN26" s="492"/>
      <c r="BO26" s="438"/>
      <c r="BP26" s="492"/>
      <c r="BQ26" s="438"/>
      <c r="BR26" s="492"/>
      <c r="BS26" s="438"/>
      <c r="BT26" s="492"/>
      <c r="BU26" s="438"/>
      <c r="BV26" s="492"/>
      <c r="BW26" s="438"/>
      <c r="BX26" s="492"/>
      <c r="BY26" s="438"/>
      <c r="BZ26" s="492"/>
      <c r="CA26" s="438"/>
      <c r="CB26" s="492"/>
      <c r="CC26" s="438"/>
      <c r="CD26" s="492"/>
      <c r="CE26" s="438"/>
      <c r="CF26" s="492"/>
      <c r="CG26" s="438"/>
      <c r="CH26" s="492"/>
      <c r="CI26" s="438"/>
      <c r="CJ26" s="492"/>
      <c r="CK26" s="438"/>
      <c r="CL26" s="492"/>
      <c r="CM26" s="438"/>
      <c r="CN26" s="492"/>
      <c r="CO26" s="438"/>
      <c r="CP26" s="492"/>
      <c r="CQ26" s="438"/>
      <c r="CR26" s="492"/>
      <c r="CS26" s="438"/>
      <c r="CT26" s="492"/>
      <c r="CU26" s="438"/>
      <c r="CV26" s="492"/>
      <c r="CW26" s="438"/>
      <c r="CX26" s="492"/>
      <c r="CY26" s="438"/>
      <c r="CZ26" s="492"/>
      <c r="DA26" s="438"/>
      <c r="DB26" s="492"/>
      <c r="DC26" s="438"/>
      <c r="DD26" s="492"/>
      <c r="DE26" s="438"/>
      <c r="DF26" s="492"/>
      <c r="DG26" s="438"/>
      <c r="DH26" s="492"/>
      <c r="DI26" s="438"/>
      <c r="DJ26" s="492"/>
      <c r="DK26" s="438"/>
      <c r="DL26" s="492"/>
      <c r="DM26" s="438"/>
      <c r="DN26" s="492"/>
      <c r="DO26" s="438"/>
      <c r="DP26" s="492"/>
      <c r="DQ26" s="438"/>
      <c r="DR26" s="492"/>
      <c r="DS26" s="438"/>
      <c r="DT26" s="492"/>
      <c r="DU26" s="438"/>
      <c r="DV26" s="492"/>
      <c r="DW26" s="438"/>
      <c r="DX26" s="492"/>
      <c r="DY26" s="438"/>
      <c r="DZ26" s="492"/>
      <c r="EA26" s="438"/>
      <c r="EB26" s="492"/>
      <c r="EC26" s="438"/>
      <c r="ED26" s="492"/>
      <c r="EE26" s="438"/>
      <c r="EF26" s="492"/>
      <c r="EG26" s="438"/>
      <c r="EH26" s="492"/>
      <c r="EI26" s="438"/>
      <c r="EJ26" s="492"/>
      <c r="EK26" s="438"/>
      <c r="EL26" s="492"/>
      <c r="EM26" s="438"/>
      <c r="EN26" s="492"/>
      <c r="EO26" s="438"/>
      <c r="EP26" s="492"/>
      <c r="EQ26" s="438"/>
      <c r="ER26" s="492"/>
      <c r="ES26" s="438"/>
      <c r="ET26" s="492"/>
      <c r="EU26" s="438"/>
      <c r="EV26" s="492"/>
      <c r="EW26" s="438"/>
      <c r="EX26" s="492"/>
      <c r="EY26" s="438"/>
      <c r="EZ26" s="492"/>
      <c r="FA26" s="438"/>
      <c r="FB26" s="492"/>
      <c r="FC26" s="438"/>
      <c r="FD26" s="492"/>
      <c r="FE26" s="438"/>
      <c r="FF26" s="492"/>
      <c r="FG26" s="438"/>
      <c r="FH26" s="492"/>
      <c r="FI26" s="438"/>
      <c r="FJ26" s="492"/>
      <c r="FK26" s="437"/>
      <c r="FS26" s="371" t="s">
        <v>25</v>
      </c>
      <c r="FU26" s="122" t="s">
        <v>127</v>
      </c>
      <c r="FV26" s="118"/>
    </row>
    <row r="27" spans="1:178" ht="15.5">
      <c r="A27" s="134" t="str">
        <f>IF(Langue="Français",'20.10'!FS27,'20.10'!FU27)</f>
        <v>TOTAL ASSETS</v>
      </c>
      <c r="B27" s="135"/>
      <c r="C27" s="226" t="s">
        <v>26</v>
      </c>
      <c r="D27" s="491"/>
      <c r="E27" s="490"/>
      <c r="F27" s="646"/>
      <c r="G27" s="647"/>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491"/>
      <c r="CC27" s="491"/>
      <c r="CD27" s="491"/>
      <c r="CE27" s="491"/>
      <c r="CF27" s="491"/>
      <c r="CG27" s="491"/>
      <c r="CH27" s="491"/>
      <c r="CI27" s="491"/>
      <c r="CJ27" s="491"/>
      <c r="CK27" s="491"/>
      <c r="CL27" s="491"/>
      <c r="CM27" s="491"/>
      <c r="CN27" s="491"/>
      <c r="CO27" s="491"/>
      <c r="CP27" s="491"/>
      <c r="CQ27" s="491"/>
      <c r="CR27" s="491"/>
      <c r="CS27" s="491"/>
      <c r="CT27" s="491"/>
      <c r="CU27" s="491"/>
      <c r="CV27" s="491"/>
      <c r="CW27" s="491"/>
      <c r="CX27" s="491"/>
      <c r="CY27" s="491"/>
      <c r="CZ27" s="491"/>
      <c r="DA27" s="491"/>
      <c r="DB27" s="491"/>
      <c r="DC27" s="491"/>
      <c r="DD27" s="491"/>
      <c r="DE27" s="491"/>
      <c r="DF27" s="491"/>
      <c r="DG27" s="491"/>
      <c r="DH27" s="491"/>
      <c r="DI27" s="491"/>
      <c r="DJ27" s="491"/>
      <c r="DK27" s="491"/>
      <c r="DL27" s="491"/>
      <c r="DM27" s="491"/>
      <c r="DN27" s="491"/>
      <c r="DO27" s="491"/>
      <c r="DP27" s="491"/>
      <c r="DQ27" s="491"/>
      <c r="DR27" s="491"/>
      <c r="DS27" s="491"/>
      <c r="DT27" s="491"/>
      <c r="DU27" s="491"/>
      <c r="DV27" s="491"/>
      <c r="DW27" s="491"/>
      <c r="DX27" s="491"/>
      <c r="DY27" s="491"/>
      <c r="DZ27" s="491"/>
      <c r="EA27" s="491"/>
      <c r="EB27" s="491"/>
      <c r="EC27" s="491"/>
      <c r="ED27" s="491"/>
      <c r="EE27" s="491"/>
      <c r="EF27" s="491"/>
      <c r="EG27" s="491"/>
      <c r="EH27" s="491"/>
      <c r="EI27" s="491"/>
      <c r="EJ27" s="491"/>
      <c r="EK27" s="491"/>
      <c r="EL27" s="491"/>
      <c r="EM27" s="491"/>
      <c r="EN27" s="491"/>
      <c r="EO27" s="491"/>
      <c r="EP27" s="491"/>
      <c r="EQ27" s="491"/>
      <c r="ER27" s="491"/>
      <c r="ES27" s="491"/>
      <c r="ET27" s="491"/>
      <c r="EU27" s="491"/>
      <c r="EV27" s="491"/>
      <c r="EW27" s="491"/>
      <c r="EX27" s="491"/>
      <c r="EY27" s="491"/>
      <c r="EZ27" s="491"/>
      <c r="FA27" s="491"/>
      <c r="FB27" s="491"/>
      <c r="FC27" s="491"/>
      <c r="FD27" s="491"/>
      <c r="FE27" s="491"/>
      <c r="FF27" s="491"/>
      <c r="FG27" s="491"/>
      <c r="FH27" s="491"/>
      <c r="FI27" s="491"/>
      <c r="FJ27" s="491"/>
      <c r="FK27" s="490"/>
      <c r="FS27" s="136" t="s">
        <v>594</v>
      </c>
      <c r="FU27" s="136" t="s">
        <v>128</v>
      </c>
      <c r="FV27" s="118"/>
    </row>
    <row r="28" spans="1:178">
      <c r="FU28" s="48"/>
    </row>
    <row r="29" spans="1:178" ht="14" customHeight="1">
      <c r="A29" s="49" t="str">
        <f>IF(Langue="Français",'20.10'!FS29,'20.10'!FU29)</f>
        <v>* Foreign insurers:  Excludes deposits of reinsurers held in special trust accounts.</v>
      </c>
      <c r="B29" s="49"/>
      <c r="C29" s="42"/>
      <c r="D29" s="49"/>
      <c r="FS29" s="49" t="s">
        <v>27</v>
      </c>
      <c r="FU29" s="50" t="s">
        <v>129</v>
      </c>
    </row>
    <row r="30" spans="1:178">
      <c r="A30" s="51"/>
      <c r="B30" s="51"/>
      <c r="C30" s="52"/>
      <c r="FS30" s="51"/>
      <c r="FU30" s="50"/>
    </row>
    <row r="31" spans="1:178">
      <c r="FU31" s="48"/>
    </row>
    <row r="32" spans="1:178">
      <c r="FU32" s="48"/>
    </row>
    <row r="33" spans="168:177">
      <c r="FU33" s="48"/>
    </row>
    <row r="34" spans="168:177">
      <c r="FU34" s="48"/>
    </row>
    <row r="35" spans="168:177">
      <c r="FU35" s="48"/>
    </row>
    <row r="36" spans="168:177">
      <c r="FL36" s="373" t="s">
        <v>111</v>
      </c>
      <c r="FU36" s="48"/>
    </row>
    <row r="37" spans="168:177">
      <c r="FU37" s="48"/>
    </row>
    <row r="38" spans="168:177">
      <c r="FU38" s="48"/>
    </row>
    <row r="39" spans="168:177">
      <c r="FU39" s="48"/>
    </row>
    <row r="40" spans="168:177">
      <c r="FU40" s="48"/>
    </row>
    <row r="41" spans="168:177">
      <c r="FU41" s="48"/>
    </row>
    <row r="42" spans="168:177">
      <c r="FU42" s="48"/>
    </row>
    <row r="43" spans="168:177">
      <c r="FU43" s="48"/>
    </row>
    <row r="44" spans="168:177">
      <c r="FU44" s="48"/>
    </row>
    <row r="45" spans="168:177">
      <c r="FU45" s="48"/>
    </row>
    <row r="46" spans="168:177">
      <c r="FU46" s="48"/>
    </row>
    <row r="47" spans="168:177">
      <c r="FU47" s="48"/>
    </row>
    <row r="48" spans="168:177">
      <c r="FU48" s="48"/>
    </row>
    <row r="49" spans="177:177">
      <c r="FU49" s="48"/>
    </row>
    <row r="50" spans="177:177">
      <c r="FU50" s="48"/>
    </row>
    <row r="51" spans="177:177">
      <c r="FU51" s="48"/>
    </row>
    <row r="52" spans="177:177">
      <c r="FU52" s="48"/>
    </row>
    <row r="53" spans="177:177">
      <c r="FU53" s="48"/>
    </row>
    <row r="54" spans="177:177">
      <c r="FU54" s="48"/>
    </row>
    <row r="55" spans="177:177">
      <c r="FU55" s="48"/>
    </row>
    <row r="56" spans="177:177">
      <c r="FU56" s="48"/>
    </row>
    <row r="57" spans="177:177">
      <c r="FU57" s="48"/>
    </row>
    <row r="58" spans="177:177">
      <c r="FU58" s="48"/>
    </row>
    <row r="59" spans="177:177">
      <c r="FU59" s="48"/>
    </row>
    <row r="60" spans="177:177">
      <c r="FU60" s="48"/>
    </row>
    <row r="61" spans="177:177">
      <c r="FU61" s="48"/>
    </row>
    <row r="62" spans="177:177">
      <c r="FU62" s="48"/>
    </row>
    <row r="63" spans="177:177">
      <c r="FU63" s="48"/>
    </row>
    <row r="64" spans="177:177">
      <c r="FU64" s="48"/>
    </row>
    <row r="65" spans="177:177">
      <c r="FU65" s="48"/>
    </row>
    <row r="66" spans="177:177">
      <c r="FU66" s="48"/>
    </row>
    <row r="67" spans="177:177">
      <c r="FU67" s="48"/>
    </row>
    <row r="68" spans="177:177">
      <c r="FU68" s="48"/>
    </row>
    <row r="69" spans="177:177">
      <c r="FU69" s="48"/>
    </row>
    <row r="70" spans="177:177">
      <c r="FU70" s="48"/>
    </row>
    <row r="71" spans="177:177">
      <c r="FU71" s="48"/>
    </row>
    <row r="72" spans="177:177">
      <c r="FU72" s="48"/>
    </row>
    <row r="73" spans="177:177">
      <c r="FU73" s="48"/>
    </row>
    <row r="74" spans="177:177">
      <c r="FU74" s="48"/>
    </row>
    <row r="75" spans="177:177">
      <c r="FU75" s="48"/>
    </row>
    <row r="76" spans="177:177">
      <c r="FU76" s="48"/>
    </row>
    <row r="77" spans="177:177">
      <c r="FU77" s="48"/>
    </row>
    <row r="78" spans="177:177">
      <c r="FU78" s="48"/>
    </row>
    <row r="79" spans="177:177">
      <c r="FU79" s="48"/>
    </row>
    <row r="80" spans="177:177">
      <c r="FU80" s="48"/>
    </row>
    <row r="81" spans="177:177">
      <c r="FU81" s="48"/>
    </row>
    <row r="82" spans="177:177">
      <c r="FU82" s="48"/>
    </row>
    <row r="83" spans="177:177">
      <c r="FU83" s="48"/>
    </row>
    <row r="84" spans="177:177">
      <c r="FU84" s="48"/>
    </row>
    <row r="85" spans="177:177">
      <c r="FU85" s="48"/>
    </row>
    <row r="86" spans="177:177">
      <c r="FU86" s="48"/>
    </row>
    <row r="87" spans="177:177">
      <c r="FU87" s="48"/>
    </row>
    <row r="88" spans="177:177">
      <c r="FU88" s="48"/>
    </row>
    <row r="89" spans="177:177">
      <c r="FU89" s="48"/>
    </row>
    <row r="90" spans="177:177">
      <c r="FU90" s="48"/>
    </row>
    <row r="91" spans="177:177">
      <c r="FU91" s="48"/>
    </row>
    <row r="92" spans="177:177">
      <c r="FU92" s="48"/>
    </row>
    <row r="93" spans="177:177">
      <c r="FU93" s="48"/>
    </row>
    <row r="94" spans="177:177">
      <c r="FU94" s="48"/>
    </row>
    <row r="95" spans="177:177">
      <c r="FU95" s="48"/>
    </row>
    <row r="96" spans="177:177">
      <c r="FU96" s="48"/>
    </row>
    <row r="97" spans="177:177">
      <c r="FU97" s="48"/>
    </row>
    <row r="98" spans="177:177">
      <c r="FU98" s="48"/>
    </row>
    <row r="99" spans="177:177">
      <c r="FU99" s="48"/>
    </row>
    <row r="100" spans="177:177">
      <c r="FU100" s="48"/>
    </row>
    <row r="101" spans="177:177">
      <c r="FU101" s="48"/>
    </row>
    <row r="102" spans="177:177">
      <c r="FU102" s="48"/>
    </row>
    <row r="103" spans="177:177">
      <c r="FU103" s="48"/>
    </row>
    <row r="104" spans="177:177">
      <c r="FU104" s="48"/>
    </row>
    <row r="105" spans="177:177">
      <c r="FU105" s="48"/>
    </row>
    <row r="106" spans="177:177">
      <c r="FU106" s="48"/>
    </row>
    <row r="107" spans="177:177">
      <c r="FU107" s="48"/>
    </row>
    <row r="108" spans="177:177">
      <c r="FU108" s="48"/>
    </row>
    <row r="109" spans="177:177">
      <c r="FU109" s="48"/>
    </row>
    <row r="110" spans="177:177">
      <c r="FU110" s="48"/>
    </row>
    <row r="111" spans="177:177">
      <c r="FU111" s="48"/>
    </row>
    <row r="112" spans="177:177">
      <c r="FU112" s="48"/>
    </row>
    <row r="113" spans="177:177">
      <c r="FU113" s="48"/>
    </row>
    <row r="114" spans="177:177">
      <c r="FU114" s="48"/>
    </row>
    <row r="115" spans="177:177">
      <c r="FU115" s="48"/>
    </row>
    <row r="116" spans="177:177">
      <c r="FU116" s="48"/>
    </row>
    <row r="117" spans="177:177">
      <c r="FU117" s="48"/>
    </row>
    <row r="118" spans="177:177">
      <c r="FU118" s="48"/>
    </row>
    <row r="119" spans="177:177">
      <c r="FU119" s="48"/>
    </row>
    <row r="120" spans="177:177">
      <c r="FU120" s="48"/>
    </row>
    <row r="121" spans="177:177">
      <c r="FU121" s="48"/>
    </row>
    <row r="122" spans="177:177">
      <c r="FU122" s="48"/>
    </row>
    <row r="123" spans="177:177">
      <c r="FU123" s="48"/>
    </row>
    <row r="124" spans="177:177">
      <c r="FU124" s="48"/>
    </row>
    <row r="125" spans="177:177">
      <c r="FU125" s="48"/>
    </row>
    <row r="126" spans="177:177">
      <c r="FU126" s="48"/>
    </row>
    <row r="127" spans="177:177">
      <c r="FU127" s="48"/>
    </row>
    <row r="128" spans="177:177">
      <c r="FU128" s="48"/>
    </row>
    <row r="129" spans="177:177">
      <c r="FU129" s="48"/>
    </row>
    <row r="130" spans="177:177">
      <c r="FU130" s="48"/>
    </row>
    <row r="131" spans="177:177">
      <c r="FU131" s="48"/>
    </row>
    <row r="132" spans="177:177">
      <c r="FU132" s="48"/>
    </row>
    <row r="133" spans="177:177">
      <c r="FU133" s="48"/>
    </row>
    <row r="134" spans="177:177">
      <c r="FU134" s="48"/>
    </row>
    <row r="135" spans="177:177">
      <c r="FU135" s="48"/>
    </row>
    <row r="136" spans="177:177">
      <c r="FU136" s="48"/>
    </row>
    <row r="137" spans="177:177">
      <c r="FU137" s="48"/>
    </row>
    <row r="138" spans="177:177">
      <c r="FU138" s="48"/>
    </row>
    <row r="139" spans="177:177">
      <c r="FU139" s="48"/>
    </row>
    <row r="140" spans="177:177">
      <c r="FU140" s="48"/>
    </row>
    <row r="141" spans="177:177">
      <c r="FU141" s="48"/>
    </row>
    <row r="142" spans="177:177">
      <c r="FU142" s="48"/>
    </row>
    <row r="143" spans="177:177">
      <c r="FU143" s="48"/>
    </row>
    <row r="144" spans="177:177">
      <c r="FU144" s="48"/>
    </row>
    <row r="145" spans="177:177">
      <c r="FU145" s="48"/>
    </row>
    <row r="146" spans="177:177">
      <c r="FU146" s="48"/>
    </row>
    <row r="147" spans="177:177">
      <c r="FU147" s="48"/>
    </row>
    <row r="148" spans="177:177">
      <c r="FU148" s="48"/>
    </row>
    <row r="149" spans="177:177">
      <c r="FU149" s="48"/>
    </row>
    <row r="150" spans="177:177">
      <c r="FU150" s="48"/>
    </row>
    <row r="151" spans="177:177">
      <c r="FU151" s="48"/>
    </row>
    <row r="152" spans="177:177">
      <c r="FU152" s="48"/>
    </row>
    <row r="153" spans="177:177">
      <c r="FU153" s="48"/>
    </row>
    <row r="154" spans="177:177">
      <c r="FU154" s="48"/>
    </row>
    <row r="155" spans="177:177">
      <c r="FU155" s="48"/>
    </row>
    <row r="156" spans="177:177">
      <c r="FU156" s="48"/>
    </row>
    <row r="157" spans="177:177">
      <c r="FU157" s="48"/>
    </row>
    <row r="158" spans="177:177">
      <c r="FU158" s="48"/>
    </row>
    <row r="159" spans="177:177">
      <c r="FU159" s="48"/>
    </row>
    <row r="160" spans="177:177">
      <c r="FU160" s="48"/>
    </row>
    <row r="161" spans="177:177">
      <c r="FU161" s="48"/>
    </row>
    <row r="162" spans="177:177">
      <c r="FU162" s="48"/>
    </row>
    <row r="163" spans="177:177">
      <c r="FU163" s="48"/>
    </row>
    <row r="164" spans="177:177">
      <c r="FU164" s="48"/>
    </row>
    <row r="165" spans="177:177">
      <c r="FU165" s="48"/>
    </row>
    <row r="166" spans="177:177">
      <c r="FU166" s="48"/>
    </row>
    <row r="167" spans="177:177">
      <c r="FU167" s="48"/>
    </row>
    <row r="168" spans="177:177">
      <c r="FU168" s="48"/>
    </row>
    <row r="169" spans="177:177">
      <c r="FU169" s="48"/>
    </row>
    <row r="170" spans="177:177">
      <c r="FU170" s="48"/>
    </row>
    <row r="171" spans="177:177">
      <c r="FU171" s="48"/>
    </row>
    <row r="172" spans="177:177">
      <c r="FU172" s="48"/>
    </row>
    <row r="173" spans="177:177">
      <c r="FU173" s="48"/>
    </row>
    <row r="174" spans="177:177">
      <c r="FU174" s="48"/>
    </row>
    <row r="175" spans="177:177">
      <c r="FU175" s="48"/>
    </row>
    <row r="176" spans="177:177">
      <c r="FU176" s="48"/>
    </row>
    <row r="177" spans="177:177">
      <c r="FU177" s="48"/>
    </row>
    <row r="178" spans="177:177">
      <c r="FU178" s="48"/>
    </row>
    <row r="179" spans="177:177">
      <c r="FU179" s="48"/>
    </row>
    <row r="180" spans="177:177">
      <c r="FU180" s="48"/>
    </row>
    <row r="181" spans="177:177">
      <c r="FU181" s="48"/>
    </row>
    <row r="182" spans="177:177">
      <c r="FU182" s="48"/>
    </row>
    <row r="183" spans="177:177">
      <c r="FU183" s="48"/>
    </row>
    <row r="184" spans="177:177">
      <c r="FU184" s="48"/>
    </row>
    <row r="185" spans="177:177">
      <c r="FU185" s="48"/>
    </row>
    <row r="186" spans="177:177">
      <c r="FU186" s="48"/>
    </row>
    <row r="187" spans="177:177">
      <c r="FU187" s="48"/>
    </row>
    <row r="188" spans="177:177">
      <c r="FU188" s="48"/>
    </row>
    <row r="189" spans="177:177">
      <c r="FU189" s="48"/>
    </row>
    <row r="190" spans="177:177">
      <c r="FU190" s="48"/>
    </row>
    <row r="191" spans="177:177">
      <c r="FU191" s="48"/>
    </row>
    <row r="192" spans="177:177">
      <c r="FU192" s="48"/>
    </row>
    <row r="193" spans="177:177">
      <c r="FU193" s="48"/>
    </row>
    <row r="194" spans="177:177">
      <c r="FU194" s="48"/>
    </row>
    <row r="195" spans="177:177">
      <c r="FU195" s="48"/>
    </row>
    <row r="196" spans="177:177">
      <c r="FU196" s="48"/>
    </row>
    <row r="197" spans="177:177">
      <c r="FU197" s="48"/>
    </row>
    <row r="198" spans="177:177">
      <c r="FU198" s="48"/>
    </row>
    <row r="199" spans="177:177">
      <c r="FU199" s="48"/>
    </row>
    <row r="200" spans="177:177">
      <c r="FU200" s="48"/>
    </row>
    <row r="201" spans="177:177">
      <c r="FU201" s="48"/>
    </row>
    <row r="202" spans="177:177">
      <c r="FU202" s="48"/>
    </row>
    <row r="203" spans="177:177">
      <c r="FU203" s="48"/>
    </row>
    <row r="204" spans="177:177">
      <c r="FU204" s="48"/>
    </row>
    <row r="205" spans="177:177">
      <c r="FU205" s="48"/>
    </row>
    <row r="206" spans="177:177">
      <c r="FU206" s="48"/>
    </row>
    <row r="207" spans="177:177">
      <c r="FU207" s="48"/>
    </row>
    <row r="208" spans="177:177">
      <c r="FU208" s="48"/>
    </row>
    <row r="209" spans="177:177">
      <c r="FU209" s="48"/>
    </row>
    <row r="210" spans="177:177">
      <c r="FU210" s="48"/>
    </row>
    <row r="211" spans="177:177">
      <c r="FU211" s="48"/>
    </row>
    <row r="212" spans="177:177">
      <c r="FU212" s="48"/>
    </row>
    <row r="213" spans="177:177">
      <c r="FU213" s="48"/>
    </row>
    <row r="214" spans="177:177">
      <c r="FU214" s="48"/>
    </row>
    <row r="215" spans="177:177">
      <c r="FU215" s="48"/>
    </row>
    <row r="216" spans="177:177">
      <c r="FU216" s="48"/>
    </row>
    <row r="217" spans="177:177">
      <c r="FU217" s="48"/>
    </row>
    <row r="218" spans="177:177">
      <c r="FU218" s="48"/>
    </row>
    <row r="219" spans="177:177">
      <c r="FU219" s="48"/>
    </row>
    <row r="220" spans="177:177">
      <c r="FU220" s="48"/>
    </row>
    <row r="221" spans="177:177">
      <c r="FU221" s="48"/>
    </row>
    <row r="222" spans="177:177">
      <c r="FU222" s="48"/>
    </row>
    <row r="223" spans="177:177">
      <c r="FU223" s="48"/>
    </row>
    <row r="224" spans="177:177">
      <c r="FU224" s="48"/>
    </row>
    <row r="225" spans="177:177">
      <c r="FU225" s="48"/>
    </row>
    <row r="226" spans="177:177">
      <c r="FU226" s="48"/>
    </row>
    <row r="227" spans="177:177">
      <c r="FU227" s="48"/>
    </row>
    <row r="228" spans="177:177">
      <c r="FU228" s="48"/>
    </row>
    <row r="229" spans="177:177">
      <c r="FU229" s="48"/>
    </row>
    <row r="230" spans="177:177">
      <c r="FU230" s="48"/>
    </row>
    <row r="231" spans="177:177">
      <c r="FU231" s="48"/>
    </row>
    <row r="232" spans="177:177">
      <c r="FU232" s="48"/>
    </row>
    <row r="233" spans="177:177">
      <c r="FU233" s="48"/>
    </row>
    <row r="234" spans="177:177">
      <c r="FU234" s="48"/>
    </row>
    <row r="235" spans="177:177">
      <c r="FU235" s="48"/>
    </row>
    <row r="236" spans="177:177">
      <c r="FU236" s="48"/>
    </row>
    <row r="237" spans="177:177">
      <c r="FU237" s="48"/>
    </row>
    <row r="238" spans="177:177">
      <c r="FU238" s="48"/>
    </row>
    <row r="239" spans="177:177">
      <c r="FU239" s="48"/>
    </row>
    <row r="240" spans="177:177">
      <c r="FU240" s="48"/>
    </row>
    <row r="241" spans="177:177">
      <c r="FU241" s="48"/>
    </row>
    <row r="242" spans="177:177">
      <c r="FU242" s="48"/>
    </row>
    <row r="243" spans="177:177">
      <c r="FU243" s="48"/>
    </row>
    <row r="244" spans="177:177">
      <c r="FU244" s="48"/>
    </row>
    <row r="245" spans="177:177">
      <c r="FU245" s="48"/>
    </row>
    <row r="246" spans="177:177">
      <c r="FU246" s="48"/>
    </row>
    <row r="247" spans="177:177">
      <c r="FU247" s="48"/>
    </row>
    <row r="248" spans="177:177">
      <c r="FU248" s="48"/>
    </row>
    <row r="249" spans="177:177">
      <c r="FU249" s="48"/>
    </row>
    <row r="250" spans="177:177">
      <c r="FU250" s="48"/>
    </row>
    <row r="251" spans="177:177">
      <c r="FU251" s="48"/>
    </row>
    <row r="252" spans="177:177">
      <c r="FU252" s="48"/>
    </row>
    <row r="253" spans="177:177">
      <c r="FU253" s="48"/>
    </row>
    <row r="254" spans="177:177">
      <c r="FU254" s="48"/>
    </row>
    <row r="255" spans="177:177">
      <c r="FU255" s="48"/>
    </row>
    <row r="256" spans="177:177">
      <c r="FU256" s="48"/>
    </row>
    <row r="257" spans="177:177">
      <c r="FU257" s="48"/>
    </row>
    <row r="258" spans="177:177">
      <c r="FU258" s="48"/>
    </row>
    <row r="259" spans="177:177">
      <c r="FU259" s="48"/>
    </row>
    <row r="260" spans="177:177">
      <c r="FU260" s="48"/>
    </row>
    <row r="261" spans="177:177">
      <c r="FU261" s="48"/>
    </row>
    <row r="262" spans="177:177">
      <c r="FU262" s="48"/>
    </row>
    <row r="263" spans="177:177">
      <c r="FU263" s="48"/>
    </row>
    <row r="264" spans="177:177">
      <c r="FU264" s="48"/>
    </row>
    <row r="265" spans="177:177">
      <c r="FU265" s="48"/>
    </row>
    <row r="266" spans="177:177">
      <c r="FU266" s="48"/>
    </row>
    <row r="267" spans="177:177">
      <c r="FU267" s="48"/>
    </row>
    <row r="268" spans="177:177">
      <c r="FU268" s="48"/>
    </row>
    <row r="269" spans="177:177">
      <c r="FU269" s="48"/>
    </row>
    <row r="270" spans="177:177">
      <c r="FU270" s="48"/>
    </row>
    <row r="271" spans="177:177">
      <c r="FU271" s="48"/>
    </row>
    <row r="272" spans="177:177">
      <c r="FU272" s="48"/>
    </row>
    <row r="273" spans="177:177">
      <c r="FU273" s="48"/>
    </row>
    <row r="274" spans="177:177">
      <c r="FU274" s="48"/>
    </row>
    <row r="275" spans="177:177">
      <c r="FU275" s="48"/>
    </row>
    <row r="276" spans="177:177">
      <c r="FU276" s="48"/>
    </row>
    <row r="277" spans="177:177">
      <c r="FU277" s="48"/>
    </row>
    <row r="278" spans="177:177">
      <c r="FU278" s="48"/>
    </row>
    <row r="279" spans="177:177">
      <c r="FU279" s="48"/>
    </row>
    <row r="280" spans="177:177">
      <c r="FU280" s="48"/>
    </row>
    <row r="281" spans="177:177">
      <c r="FU281" s="48"/>
    </row>
    <row r="282" spans="177:177">
      <c r="FU282" s="48"/>
    </row>
    <row r="283" spans="177:177">
      <c r="FU283" s="48"/>
    </row>
    <row r="284" spans="177:177">
      <c r="FU284" s="48"/>
    </row>
    <row r="285" spans="177:177">
      <c r="FU285" s="48"/>
    </row>
    <row r="286" spans="177:177">
      <c r="FU286" s="48"/>
    </row>
    <row r="287" spans="177:177">
      <c r="FU287" s="48"/>
    </row>
    <row r="288" spans="177:177">
      <c r="FU288" s="48"/>
    </row>
    <row r="289" spans="177:177">
      <c r="FU289" s="48"/>
    </row>
    <row r="290" spans="177:177">
      <c r="FU290" s="48"/>
    </row>
    <row r="291" spans="177:177">
      <c r="FU291" s="48"/>
    </row>
    <row r="292" spans="177:177">
      <c r="FU292" s="48"/>
    </row>
    <row r="293" spans="177:177">
      <c r="FU293" s="48"/>
    </row>
    <row r="294" spans="177:177">
      <c r="FU294" s="48"/>
    </row>
    <row r="295" spans="177:177">
      <c r="FU295" s="48"/>
    </row>
    <row r="296" spans="177:177">
      <c r="FU296" s="48"/>
    </row>
    <row r="297" spans="177:177">
      <c r="FU297" s="48"/>
    </row>
    <row r="298" spans="177:177">
      <c r="FU298" s="48"/>
    </row>
    <row r="299" spans="177:177">
      <c r="FU299" s="48"/>
    </row>
    <row r="300" spans="177:177">
      <c r="FU300" s="48"/>
    </row>
    <row r="301" spans="177:177">
      <c r="FU301" s="48"/>
    </row>
    <row r="302" spans="177:177">
      <c r="FU302" s="48"/>
    </row>
    <row r="303" spans="177:177">
      <c r="FU303" s="48"/>
    </row>
    <row r="304" spans="177:177">
      <c r="FU304" s="48"/>
    </row>
    <row r="305" spans="177:177">
      <c r="FU305" s="48"/>
    </row>
    <row r="306" spans="177:177">
      <c r="FU306" s="48"/>
    </row>
    <row r="307" spans="177:177">
      <c r="FU307" s="48"/>
    </row>
    <row r="308" spans="177:177">
      <c r="FU308" s="48"/>
    </row>
    <row r="309" spans="177:177">
      <c r="FU309" s="48"/>
    </row>
    <row r="310" spans="177:177">
      <c r="FU310" s="48"/>
    </row>
    <row r="311" spans="177:177">
      <c r="FU311" s="48"/>
    </row>
    <row r="312" spans="177:177">
      <c r="FU312" s="48"/>
    </row>
    <row r="313" spans="177:177">
      <c r="FU313" s="48"/>
    </row>
    <row r="314" spans="177:177">
      <c r="FU314" s="48"/>
    </row>
    <row r="315" spans="177:177">
      <c r="FU315" s="48"/>
    </row>
    <row r="316" spans="177:177">
      <c r="FU316" s="48"/>
    </row>
    <row r="317" spans="177:177">
      <c r="FU317" s="48"/>
    </row>
    <row r="318" spans="177:177">
      <c r="FU318" s="48"/>
    </row>
    <row r="319" spans="177:177">
      <c r="FU319" s="48"/>
    </row>
    <row r="320" spans="177:177">
      <c r="FU320" s="48"/>
    </row>
    <row r="321" spans="177:177">
      <c r="FU321" s="48"/>
    </row>
    <row r="322" spans="177:177">
      <c r="FU322" s="48"/>
    </row>
    <row r="323" spans="177:177">
      <c r="FU323" s="48"/>
    </row>
    <row r="324" spans="177:177">
      <c r="FU324" s="48"/>
    </row>
    <row r="325" spans="177:177">
      <c r="FU325" s="48"/>
    </row>
    <row r="326" spans="177:177">
      <c r="FU326" s="48"/>
    </row>
    <row r="327" spans="177:177">
      <c r="FU327" s="48"/>
    </row>
    <row r="328" spans="177:177">
      <c r="FU328" s="48"/>
    </row>
    <row r="329" spans="177:177">
      <c r="FU329" s="48"/>
    </row>
    <row r="330" spans="177:177">
      <c r="FU330" s="48"/>
    </row>
    <row r="331" spans="177:177">
      <c r="FU331" s="48"/>
    </row>
    <row r="332" spans="177:177">
      <c r="FU332" s="48"/>
    </row>
    <row r="333" spans="177:177">
      <c r="FU333" s="48"/>
    </row>
    <row r="334" spans="177:177">
      <c r="FU334" s="48"/>
    </row>
    <row r="335" spans="177:177">
      <c r="FU335" s="48"/>
    </row>
    <row r="336" spans="177:177">
      <c r="FU336" s="48"/>
    </row>
    <row r="337" spans="177:177">
      <c r="FU337" s="48"/>
    </row>
    <row r="338" spans="177:177">
      <c r="FU338" s="48"/>
    </row>
    <row r="339" spans="177:177">
      <c r="FU339" s="48"/>
    </row>
    <row r="340" spans="177:177">
      <c r="FU340" s="48"/>
    </row>
    <row r="341" spans="177:177">
      <c r="FU341" s="48"/>
    </row>
    <row r="342" spans="177:177">
      <c r="FU342" s="48"/>
    </row>
    <row r="343" spans="177:177">
      <c r="FU343" s="48"/>
    </row>
    <row r="344" spans="177:177">
      <c r="FU344" s="48"/>
    </row>
    <row r="345" spans="177:177">
      <c r="FU345" s="48"/>
    </row>
    <row r="346" spans="177:177">
      <c r="FU346" s="48"/>
    </row>
    <row r="347" spans="177:177">
      <c r="FU347" s="48"/>
    </row>
    <row r="348" spans="177:177">
      <c r="FU348" s="48"/>
    </row>
    <row r="349" spans="177:177">
      <c r="FU349" s="48"/>
    </row>
    <row r="350" spans="177:177">
      <c r="FU350" s="48"/>
    </row>
    <row r="351" spans="177:177">
      <c r="FU351" s="48"/>
    </row>
    <row r="352" spans="177:177">
      <c r="FU352" s="48"/>
    </row>
    <row r="353" spans="177:177">
      <c r="FU353" s="48"/>
    </row>
    <row r="354" spans="177:177">
      <c r="FU354" s="48"/>
    </row>
    <row r="355" spans="177:177">
      <c r="FU355" s="48"/>
    </row>
    <row r="356" spans="177:177">
      <c r="FU356" s="48"/>
    </row>
    <row r="357" spans="177:177">
      <c r="FU357" s="48"/>
    </row>
    <row r="358" spans="177:177">
      <c r="FU358" s="48"/>
    </row>
    <row r="359" spans="177:177">
      <c r="FU359" s="48"/>
    </row>
    <row r="360" spans="177:177">
      <c r="FU360" s="48"/>
    </row>
    <row r="361" spans="177:177">
      <c r="FU361" s="48"/>
    </row>
    <row r="362" spans="177:177">
      <c r="FU362" s="48"/>
    </row>
    <row r="363" spans="177:177">
      <c r="FU363" s="48"/>
    </row>
    <row r="364" spans="177:177">
      <c r="FU364" s="48"/>
    </row>
    <row r="365" spans="177:177">
      <c r="FU365" s="48"/>
    </row>
    <row r="366" spans="177:177">
      <c r="FU366" s="48"/>
    </row>
    <row r="367" spans="177:177">
      <c r="FU367" s="48"/>
    </row>
    <row r="368" spans="177:177">
      <c r="FU368" s="48"/>
    </row>
    <row r="369" spans="177:177">
      <c r="FU369" s="48"/>
    </row>
    <row r="370" spans="177:177">
      <c r="FU370" s="48"/>
    </row>
    <row r="371" spans="177:177">
      <c r="FU371" s="48"/>
    </row>
    <row r="372" spans="177:177">
      <c r="FU372" s="48"/>
    </row>
    <row r="373" spans="177:177">
      <c r="FU373" s="48"/>
    </row>
    <row r="374" spans="177:177">
      <c r="FU374" s="48"/>
    </row>
    <row r="375" spans="177:177">
      <c r="FU375" s="48"/>
    </row>
    <row r="376" spans="177:177">
      <c r="FU376" s="48"/>
    </row>
    <row r="377" spans="177:177">
      <c r="FU377" s="48"/>
    </row>
    <row r="378" spans="177:177">
      <c r="FU378" s="48"/>
    </row>
    <row r="379" spans="177:177">
      <c r="FU379" s="48"/>
    </row>
    <row r="380" spans="177:177">
      <c r="FU380" s="48"/>
    </row>
    <row r="381" spans="177:177">
      <c r="FU381" s="48"/>
    </row>
    <row r="382" spans="177:177">
      <c r="FU382" s="48"/>
    </row>
    <row r="383" spans="177:177">
      <c r="FU383" s="48"/>
    </row>
    <row r="384" spans="177:177">
      <c r="FU384" s="48"/>
    </row>
    <row r="385" spans="177:177">
      <c r="FU385" s="48"/>
    </row>
    <row r="386" spans="177:177">
      <c r="FU386" s="48"/>
    </row>
    <row r="387" spans="177:177">
      <c r="FU387" s="48"/>
    </row>
    <row r="388" spans="177:177">
      <c r="FU388" s="48"/>
    </row>
    <row r="389" spans="177:177">
      <c r="FU389" s="48"/>
    </row>
    <row r="390" spans="177:177">
      <c r="FU390" s="48"/>
    </row>
    <row r="391" spans="177:177">
      <c r="FU391" s="48"/>
    </row>
    <row r="392" spans="177:177">
      <c r="FU392" s="48"/>
    </row>
    <row r="393" spans="177:177">
      <c r="FU393" s="48"/>
    </row>
    <row r="394" spans="177:177">
      <c r="FU394" s="48"/>
    </row>
    <row r="395" spans="177:177">
      <c r="FU395" s="48"/>
    </row>
    <row r="396" spans="177:177">
      <c r="FU396" s="48"/>
    </row>
    <row r="397" spans="177:177">
      <c r="FU397" s="48"/>
    </row>
    <row r="398" spans="177:177">
      <c r="FU398" s="48"/>
    </row>
    <row r="399" spans="177:177">
      <c r="FU399" s="48"/>
    </row>
    <row r="400" spans="177:177">
      <c r="FU400" s="48"/>
    </row>
    <row r="401" spans="177:177">
      <c r="FU401" s="48"/>
    </row>
    <row r="402" spans="177:177">
      <c r="FU402" s="48"/>
    </row>
    <row r="403" spans="177:177">
      <c r="FU403" s="48"/>
    </row>
    <row r="404" spans="177:177">
      <c r="FU404" s="48"/>
    </row>
    <row r="405" spans="177:177">
      <c r="FU405" s="48"/>
    </row>
    <row r="406" spans="177:177">
      <c r="FU406" s="48"/>
    </row>
    <row r="407" spans="177:177">
      <c r="FU407" s="48"/>
    </row>
    <row r="408" spans="177:177">
      <c r="FU408" s="48"/>
    </row>
    <row r="409" spans="177:177">
      <c r="FU409" s="48"/>
    </row>
    <row r="410" spans="177:177">
      <c r="FU410" s="48"/>
    </row>
    <row r="411" spans="177:177">
      <c r="FU411" s="48"/>
    </row>
    <row r="412" spans="177:177">
      <c r="FU412" s="48"/>
    </row>
    <row r="413" spans="177:177">
      <c r="FU413" s="48"/>
    </row>
    <row r="414" spans="177:177">
      <c r="FU414" s="48"/>
    </row>
    <row r="415" spans="177:177">
      <c r="FU415" s="48"/>
    </row>
    <row r="416" spans="177:177">
      <c r="FU416" s="48"/>
    </row>
    <row r="417" spans="177:177">
      <c r="FU417" s="48"/>
    </row>
    <row r="418" spans="177:177">
      <c r="FU418" s="48"/>
    </row>
    <row r="419" spans="177:177">
      <c r="FU419" s="48"/>
    </row>
    <row r="420" spans="177:177">
      <c r="FU420" s="48"/>
    </row>
    <row r="421" spans="177:177">
      <c r="FU421" s="48"/>
    </row>
    <row r="422" spans="177:177">
      <c r="FU422" s="48"/>
    </row>
    <row r="423" spans="177:177">
      <c r="FU423" s="48"/>
    </row>
    <row r="424" spans="177:177">
      <c r="FU424" s="48"/>
    </row>
    <row r="425" spans="177:177">
      <c r="FU425" s="48"/>
    </row>
    <row r="426" spans="177:177">
      <c r="FU426" s="48"/>
    </row>
    <row r="427" spans="177:177">
      <c r="FU427" s="48"/>
    </row>
    <row r="428" spans="177:177">
      <c r="FU428" s="48"/>
    </row>
    <row r="429" spans="177:177">
      <c r="FU429" s="48"/>
    </row>
    <row r="430" spans="177:177">
      <c r="FU430" s="48"/>
    </row>
    <row r="431" spans="177:177">
      <c r="FU431" s="48"/>
    </row>
    <row r="432" spans="177:177">
      <c r="FU432" s="48"/>
    </row>
    <row r="433" spans="177:177">
      <c r="FU433" s="48"/>
    </row>
    <row r="434" spans="177:177">
      <c r="FU434" s="48"/>
    </row>
    <row r="435" spans="177:177">
      <c r="FU435" s="48"/>
    </row>
    <row r="436" spans="177:177">
      <c r="FU436" s="48"/>
    </row>
    <row r="437" spans="177:177">
      <c r="FU437" s="48"/>
    </row>
    <row r="438" spans="177:177">
      <c r="FU438" s="48"/>
    </row>
    <row r="439" spans="177:177">
      <c r="FU439" s="48"/>
    </row>
    <row r="440" spans="177:177">
      <c r="FU440" s="48"/>
    </row>
    <row r="441" spans="177:177">
      <c r="FU441" s="48"/>
    </row>
    <row r="442" spans="177:177">
      <c r="FU442" s="48"/>
    </row>
    <row r="443" spans="177:177">
      <c r="FU443" s="48"/>
    </row>
    <row r="444" spans="177:177">
      <c r="FU444" s="48"/>
    </row>
    <row r="445" spans="177:177">
      <c r="FU445" s="48"/>
    </row>
    <row r="446" spans="177:177">
      <c r="FU446" s="48"/>
    </row>
    <row r="447" spans="177:177">
      <c r="FU447" s="48"/>
    </row>
    <row r="448" spans="177:177">
      <c r="FU448" s="48"/>
    </row>
    <row r="449" spans="177:177">
      <c r="FU449" s="48"/>
    </row>
    <row r="450" spans="177:177">
      <c r="FU450" s="48"/>
    </row>
    <row r="451" spans="177:177">
      <c r="FU451" s="48"/>
    </row>
    <row r="452" spans="177:177">
      <c r="FU452" s="48"/>
    </row>
    <row r="453" spans="177:177">
      <c r="FU453" s="48"/>
    </row>
    <row r="454" spans="177:177">
      <c r="FU454" s="48"/>
    </row>
    <row r="455" spans="177:177">
      <c r="FU455" s="48"/>
    </row>
    <row r="456" spans="177:177">
      <c r="FU456" s="48"/>
    </row>
    <row r="457" spans="177:177">
      <c r="FU457" s="48"/>
    </row>
    <row r="458" spans="177:177">
      <c r="FU458" s="48"/>
    </row>
    <row r="459" spans="177:177">
      <c r="FU459" s="48"/>
    </row>
    <row r="460" spans="177:177">
      <c r="FU460" s="48"/>
    </row>
    <row r="461" spans="177:177">
      <c r="FU461" s="48"/>
    </row>
    <row r="462" spans="177:177">
      <c r="FU462" s="48"/>
    </row>
    <row r="463" spans="177:177">
      <c r="FU463" s="48"/>
    </row>
    <row r="464" spans="177:177">
      <c r="FU464" s="48"/>
    </row>
    <row r="465" spans="177:177">
      <c r="FU465" s="48"/>
    </row>
    <row r="466" spans="177:177">
      <c r="FU466" s="48"/>
    </row>
    <row r="467" spans="177:177">
      <c r="FU467" s="48"/>
    </row>
    <row r="468" spans="177:177">
      <c r="FU468" s="48"/>
    </row>
    <row r="469" spans="177:177">
      <c r="FU469" s="48"/>
    </row>
    <row r="470" spans="177:177">
      <c r="FU470" s="48"/>
    </row>
    <row r="471" spans="177:177">
      <c r="FU471" s="48"/>
    </row>
    <row r="472" spans="177:177">
      <c r="FU472" s="48"/>
    </row>
    <row r="473" spans="177:177">
      <c r="FU473" s="48"/>
    </row>
    <row r="474" spans="177:177">
      <c r="FU474" s="48"/>
    </row>
    <row r="475" spans="177:177">
      <c r="FU475" s="48"/>
    </row>
    <row r="476" spans="177:177">
      <c r="FU476" s="48"/>
    </row>
    <row r="477" spans="177:177">
      <c r="FU477" s="48"/>
    </row>
    <row r="478" spans="177:177">
      <c r="FU478" s="48"/>
    </row>
    <row r="479" spans="177:177">
      <c r="FU479" s="48"/>
    </row>
    <row r="480" spans="177:177">
      <c r="FU480" s="48"/>
    </row>
    <row r="481" spans="177:177">
      <c r="FU481" s="48"/>
    </row>
    <row r="482" spans="177:177">
      <c r="FU482" s="48"/>
    </row>
    <row r="483" spans="177:177">
      <c r="FU483" s="48"/>
    </row>
    <row r="484" spans="177:177">
      <c r="FU484" s="48"/>
    </row>
    <row r="485" spans="177:177">
      <c r="FU485" s="48"/>
    </row>
    <row r="486" spans="177:177">
      <c r="FU486" s="48"/>
    </row>
    <row r="487" spans="177:177">
      <c r="FU487" s="48"/>
    </row>
    <row r="488" spans="177:177">
      <c r="FU488" s="48"/>
    </row>
    <row r="489" spans="177:177">
      <c r="FU489" s="48"/>
    </row>
    <row r="490" spans="177:177">
      <c r="FU490" s="48"/>
    </row>
    <row r="491" spans="177:177">
      <c r="FU491" s="48"/>
    </row>
    <row r="492" spans="177:177">
      <c r="FU492" s="48"/>
    </row>
    <row r="493" spans="177:177">
      <c r="FU493" s="48"/>
    </row>
    <row r="494" spans="177:177">
      <c r="FU494" s="48"/>
    </row>
    <row r="495" spans="177:177">
      <c r="FU495" s="48"/>
    </row>
    <row r="496" spans="177:177">
      <c r="FU496" s="48"/>
    </row>
    <row r="497" spans="177:177">
      <c r="FU497" s="48"/>
    </row>
    <row r="498" spans="177:177">
      <c r="FU498" s="48"/>
    </row>
    <row r="499" spans="177:177">
      <c r="FU499" s="48"/>
    </row>
    <row r="500" spans="177:177">
      <c r="FU500" s="48"/>
    </row>
    <row r="501" spans="177:177">
      <c r="FU501" s="48"/>
    </row>
    <row r="502" spans="177:177">
      <c r="FU502" s="48"/>
    </row>
    <row r="503" spans="177:177">
      <c r="FU503" s="48"/>
    </row>
    <row r="504" spans="177:177">
      <c r="FU504" s="48"/>
    </row>
    <row r="505" spans="177:177">
      <c r="FU505" s="48"/>
    </row>
    <row r="506" spans="177:177">
      <c r="FU506" s="48"/>
    </row>
    <row r="507" spans="177:177">
      <c r="FU507" s="48"/>
    </row>
    <row r="508" spans="177:177">
      <c r="FU508" s="48"/>
    </row>
    <row r="509" spans="177:177">
      <c r="FU509" s="48"/>
    </row>
    <row r="510" spans="177:177">
      <c r="FU510" s="48"/>
    </row>
    <row r="511" spans="177:177">
      <c r="FU511" s="48"/>
    </row>
    <row r="512" spans="177:177">
      <c r="FU512" s="48"/>
    </row>
    <row r="513" spans="177:177">
      <c r="FU513" s="48"/>
    </row>
    <row r="514" spans="177:177">
      <c r="FU514" s="48"/>
    </row>
    <row r="515" spans="177:177">
      <c r="FU515" s="48"/>
    </row>
    <row r="516" spans="177:177">
      <c r="FU516" s="48"/>
    </row>
    <row r="517" spans="177:177">
      <c r="FU517" s="48"/>
    </row>
    <row r="518" spans="177:177">
      <c r="FU518" s="48"/>
    </row>
    <row r="519" spans="177:177">
      <c r="FU519" s="48"/>
    </row>
    <row r="520" spans="177:177">
      <c r="FU520" s="48"/>
    </row>
    <row r="521" spans="177:177">
      <c r="FU521" s="48"/>
    </row>
    <row r="522" spans="177:177">
      <c r="FU522" s="48"/>
    </row>
    <row r="523" spans="177:177">
      <c r="FU523" s="48"/>
    </row>
    <row r="524" spans="177:177">
      <c r="FU524" s="48"/>
    </row>
    <row r="525" spans="177:177">
      <c r="FU525" s="48"/>
    </row>
    <row r="526" spans="177:177">
      <c r="FU526" s="48"/>
    </row>
    <row r="527" spans="177:177">
      <c r="FU527" s="48"/>
    </row>
    <row r="528" spans="177:177">
      <c r="FU528" s="48"/>
    </row>
    <row r="529" spans="177:177">
      <c r="FU529" s="48"/>
    </row>
    <row r="530" spans="177:177">
      <c r="FU530" s="48"/>
    </row>
    <row r="531" spans="177:177">
      <c r="FU531" s="48"/>
    </row>
    <row r="532" spans="177:177">
      <c r="FU532" s="48"/>
    </row>
    <row r="533" spans="177:177">
      <c r="FU533" s="48"/>
    </row>
    <row r="534" spans="177:177">
      <c r="FU534" s="48"/>
    </row>
    <row r="535" spans="177:177">
      <c r="FU535" s="48"/>
    </row>
    <row r="536" spans="177:177">
      <c r="FU536" s="48"/>
    </row>
    <row r="537" spans="177:177">
      <c r="FU537" s="48"/>
    </row>
    <row r="538" spans="177:177">
      <c r="FU538" s="48"/>
    </row>
    <row r="539" spans="177:177">
      <c r="FU539" s="48"/>
    </row>
    <row r="540" spans="177:177">
      <c r="FU540" s="48"/>
    </row>
    <row r="541" spans="177:177">
      <c r="FU541" s="48"/>
    </row>
    <row r="542" spans="177:177">
      <c r="FU542" s="48"/>
    </row>
    <row r="543" spans="177:177">
      <c r="FU543" s="48"/>
    </row>
    <row r="544" spans="177:177">
      <c r="FU544" s="48"/>
    </row>
    <row r="545" spans="177:177">
      <c r="FU545" s="48"/>
    </row>
    <row r="546" spans="177:177">
      <c r="FU546" s="48"/>
    </row>
    <row r="547" spans="177:177">
      <c r="FU547" s="48"/>
    </row>
    <row r="548" spans="177:177">
      <c r="FU548" s="48"/>
    </row>
    <row r="549" spans="177:177">
      <c r="FU549" s="48"/>
    </row>
    <row r="550" spans="177:177">
      <c r="FU550" s="48"/>
    </row>
    <row r="551" spans="177:177">
      <c r="FU551" s="48"/>
    </row>
    <row r="552" spans="177:177">
      <c r="FU552" s="48"/>
    </row>
    <row r="553" spans="177:177">
      <c r="FU553" s="48"/>
    </row>
    <row r="554" spans="177:177">
      <c r="FU554" s="48"/>
    </row>
    <row r="555" spans="177:177">
      <c r="FU555" s="48"/>
    </row>
    <row r="556" spans="177:177">
      <c r="FU556" s="48"/>
    </row>
    <row r="557" spans="177:177">
      <c r="FU557" s="48"/>
    </row>
    <row r="558" spans="177:177">
      <c r="FU558" s="48"/>
    </row>
    <row r="559" spans="177:177">
      <c r="FU559" s="48"/>
    </row>
    <row r="560" spans="177:177">
      <c r="FU560" s="48"/>
    </row>
    <row r="561" spans="177:177">
      <c r="FU561" s="48"/>
    </row>
    <row r="562" spans="177:177">
      <c r="FU562" s="48"/>
    </row>
    <row r="563" spans="177:177">
      <c r="FU563" s="48"/>
    </row>
    <row r="564" spans="177:177">
      <c r="FU564" s="48"/>
    </row>
    <row r="565" spans="177:177">
      <c r="FU565" s="48"/>
    </row>
    <row r="566" spans="177:177">
      <c r="FU566" s="48"/>
    </row>
    <row r="567" spans="177:177">
      <c r="FU567" s="48"/>
    </row>
    <row r="568" spans="177:177">
      <c r="FU568" s="48"/>
    </row>
    <row r="569" spans="177:177">
      <c r="FU569" s="48"/>
    </row>
    <row r="570" spans="177:177">
      <c r="FU570" s="48"/>
    </row>
    <row r="571" spans="177:177">
      <c r="FU571" s="48"/>
    </row>
    <row r="572" spans="177:177">
      <c r="FU572" s="48"/>
    </row>
    <row r="573" spans="177:177">
      <c r="FU573" s="48"/>
    </row>
    <row r="574" spans="177:177">
      <c r="FU574" s="48"/>
    </row>
    <row r="575" spans="177:177">
      <c r="FU575" s="48"/>
    </row>
    <row r="576" spans="177:177">
      <c r="FU576" s="48"/>
    </row>
    <row r="577" spans="177:177">
      <c r="FU577" s="48"/>
    </row>
    <row r="578" spans="177:177">
      <c r="FU578" s="48"/>
    </row>
    <row r="579" spans="177:177">
      <c r="FU579" s="48"/>
    </row>
    <row r="580" spans="177:177">
      <c r="FU580" s="48"/>
    </row>
    <row r="581" spans="177:177">
      <c r="FU581" s="48"/>
    </row>
    <row r="582" spans="177:177">
      <c r="FU582" s="48"/>
    </row>
    <row r="583" spans="177:177">
      <c r="FU583" s="48"/>
    </row>
    <row r="584" spans="177:177">
      <c r="FU584" s="48"/>
    </row>
    <row r="585" spans="177:177">
      <c r="FU585" s="48"/>
    </row>
    <row r="586" spans="177:177">
      <c r="FU586" s="48"/>
    </row>
    <row r="587" spans="177:177">
      <c r="FU587" s="48"/>
    </row>
    <row r="588" spans="177:177">
      <c r="FU588" s="48"/>
    </row>
    <row r="589" spans="177:177">
      <c r="FU589" s="48"/>
    </row>
    <row r="590" spans="177:177">
      <c r="FU590" s="48"/>
    </row>
    <row r="591" spans="177:177">
      <c r="FU591" s="48"/>
    </row>
    <row r="592" spans="177:177">
      <c r="FU592" s="48"/>
    </row>
    <row r="593" spans="177:177">
      <c r="FU593" s="48"/>
    </row>
    <row r="594" spans="177:177">
      <c r="FU594" s="48"/>
    </row>
    <row r="595" spans="177:177">
      <c r="FU595" s="48"/>
    </row>
    <row r="596" spans="177:177">
      <c r="FU596" s="48"/>
    </row>
    <row r="597" spans="177:177">
      <c r="FU597" s="48"/>
    </row>
    <row r="598" spans="177:177">
      <c r="FU598" s="48"/>
    </row>
    <row r="599" spans="177:177">
      <c r="FU599" s="48"/>
    </row>
    <row r="600" spans="177:177">
      <c r="FU600" s="48"/>
    </row>
    <row r="601" spans="177:177">
      <c r="FU601" s="48"/>
    </row>
    <row r="602" spans="177:177">
      <c r="FU602" s="48"/>
    </row>
    <row r="603" spans="177:177">
      <c r="FU603" s="48"/>
    </row>
    <row r="604" spans="177:177">
      <c r="FU604" s="48"/>
    </row>
    <row r="605" spans="177:177">
      <c r="FU605" s="48"/>
    </row>
    <row r="606" spans="177:177">
      <c r="FU606" s="48"/>
    </row>
    <row r="607" spans="177:177">
      <c r="FU607" s="48"/>
    </row>
    <row r="608" spans="177:177">
      <c r="FU608" s="48"/>
    </row>
    <row r="609" spans="177:177">
      <c r="FU609" s="48"/>
    </row>
    <row r="610" spans="177:177">
      <c r="FU610" s="48"/>
    </row>
    <row r="611" spans="177:177">
      <c r="FU611" s="48"/>
    </row>
    <row r="612" spans="177:177">
      <c r="FU612" s="48"/>
    </row>
    <row r="613" spans="177:177">
      <c r="FU613" s="48"/>
    </row>
    <row r="614" spans="177:177">
      <c r="FU614" s="48"/>
    </row>
    <row r="615" spans="177:177">
      <c r="FU615" s="48"/>
    </row>
    <row r="616" spans="177:177">
      <c r="FU616" s="48"/>
    </row>
    <row r="617" spans="177:177">
      <c r="FU617" s="48"/>
    </row>
    <row r="618" spans="177:177">
      <c r="FU618" s="48"/>
    </row>
    <row r="619" spans="177:177">
      <c r="FU619" s="48"/>
    </row>
    <row r="620" spans="177:177">
      <c r="FU620" s="48"/>
    </row>
    <row r="621" spans="177:177">
      <c r="FU621" s="48"/>
    </row>
    <row r="622" spans="177:177">
      <c r="FU622" s="48"/>
    </row>
    <row r="623" spans="177:177">
      <c r="FU623" s="48"/>
    </row>
    <row r="624" spans="177:177">
      <c r="FU624" s="48"/>
    </row>
    <row r="625" spans="177:177">
      <c r="FU625" s="48"/>
    </row>
    <row r="626" spans="177:177">
      <c r="FU626" s="48"/>
    </row>
    <row r="627" spans="177:177">
      <c r="FU627" s="48"/>
    </row>
    <row r="628" spans="177:177">
      <c r="FU628" s="48"/>
    </row>
    <row r="629" spans="177:177">
      <c r="FU629" s="48"/>
    </row>
    <row r="630" spans="177:177">
      <c r="FU630" s="48"/>
    </row>
    <row r="631" spans="177:177">
      <c r="FU631" s="48"/>
    </row>
    <row r="632" spans="177:177">
      <c r="FU632" s="48"/>
    </row>
    <row r="633" spans="177:177">
      <c r="FU633" s="48"/>
    </row>
    <row r="634" spans="177:177">
      <c r="FU634" s="48"/>
    </row>
    <row r="635" spans="177:177">
      <c r="FU635" s="48"/>
    </row>
    <row r="636" spans="177:177">
      <c r="FU636" s="48"/>
    </row>
    <row r="637" spans="177:177">
      <c r="FU637" s="48"/>
    </row>
    <row r="638" spans="177:177">
      <c r="FU638" s="48"/>
    </row>
    <row r="639" spans="177:177">
      <c r="FU639" s="48"/>
    </row>
    <row r="640" spans="177:177">
      <c r="FU640" s="48"/>
    </row>
    <row r="641" spans="177:177">
      <c r="FU641" s="48"/>
    </row>
    <row r="642" spans="177:177">
      <c r="FU642" s="48"/>
    </row>
    <row r="643" spans="177:177">
      <c r="FU643" s="48"/>
    </row>
    <row r="644" spans="177:177">
      <c r="FU644" s="48"/>
    </row>
    <row r="645" spans="177:177">
      <c r="FU645" s="48"/>
    </row>
    <row r="646" spans="177:177">
      <c r="FU646" s="48"/>
    </row>
    <row r="647" spans="177:177">
      <c r="FU647" s="48"/>
    </row>
    <row r="648" spans="177:177">
      <c r="FU648" s="48"/>
    </row>
    <row r="649" spans="177:177">
      <c r="FU649" s="48"/>
    </row>
    <row r="650" spans="177:177">
      <c r="FU650" s="48"/>
    </row>
    <row r="651" spans="177:177">
      <c r="FU651" s="48"/>
    </row>
    <row r="652" spans="177:177">
      <c r="FU652" s="48"/>
    </row>
    <row r="653" spans="177:177">
      <c r="FU653" s="48"/>
    </row>
    <row r="654" spans="177:177">
      <c r="FU654" s="48"/>
    </row>
    <row r="655" spans="177:177">
      <c r="FU655" s="48"/>
    </row>
    <row r="656" spans="177:177">
      <c r="FU656" s="48"/>
    </row>
    <row r="657" spans="177:177">
      <c r="FU657" s="48"/>
    </row>
    <row r="658" spans="177:177">
      <c r="FU658" s="48"/>
    </row>
    <row r="659" spans="177:177">
      <c r="FU659" s="48"/>
    </row>
    <row r="660" spans="177:177">
      <c r="FU660" s="48"/>
    </row>
    <row r="661" spans="177:177">
      <c r="FU661" s="48"/>
    </row>
    <row r="662" spans="177:177">
      <c r="FU662" s="48"/>
    </row>
    <row r="663" spans="177:177">
      <c r="FU663" s="48"/>
    </row>
    <row r="664" spans="177:177">
      <c r="FU664" s="48"/>
    </row>
    <row r="665" spans="177:177">
      <c r="FU665" s="48"/>
    </row>
    <row r="666" spans="177:177">
      <c r="FU666" s="48"/>
    </row>
    <row r="667" spans="177:177">
      <c r="FU667" s="48"/>
    </row>
    <row r="668" spans="177:177">
      <c r="FU668" s="48"/>
    </row>
    <row r="669" spans="177:177">
      <c r="FU669" s="48"/>
    </row>
    <row r="670" spans="177:177">
      <c r="FU670" s="48"/>
    </row>
    <row r="671" spans="177:177">
      <c r="FU671" s="48"/>
    </row>
    <row r="672" spans="177:177">
      <c r="FU672" s="48"/>
    </row>
    <row r="673" spans="177:177">
      <c r="FU673" s="48"/>
    </row>
    <row r="674" spans="177:177">
      <c r="FU674" s="48"/>
    </row>
    <row r="675" spans="177:177">
      <c r="FU675" s="48"/>
    </row>
    <row r="676" spans="177:177">
      <c r="FU676" s="48"/>
    </row>
    <row r="677" spans="177:177">
      <c r="FU677" s="48"/>
    </row>
    <row r="678" spans="177:177">
      <c r="FU678" s="48"/>
    </row>
    <row r="679" spans="177:177">
      <c r="FU679" s="48"/>
    </row>
    <row r="680" spans="177:177">
      <c r="FU680" s="48"/>
    </row>
    <row r="681" spans="177:177">
      <c r="FU681" s="48"/>
    </row>
    <row r="682" spans="177:177">
      <c r="FU682" s="48"/>
    </row>
    <row r="683" spans="177:177">
      <c r="FU683" s="48"/>
    </row>
    <row r="684" spans="177:177">
      <c r="FU684" s="48"/>
    </row>
    <row r="685" spans="177:177">
      <c r="FU685" s="48"/>
    </row>
    <row r="686" spans="177:177">
      <c r="FU686" s="48"/>
    </row>
    <row r="687" spans="177:177">
      <c r="FU687" s="48"/>
    </row>
    <row r="688" spans="177:177">
      <c r="FU688" s="48"/>
    </row>
    <row r="689" spans="177:177">
      <c r="FU689" s="48"/>
    </row>
    <row r="690" spans="177:177">
      <c r="FU690" s="48"/>
    </row>
    <row r="691" spans="177:177">
      <c r="FU691" s="48"/>
    </row>
    <row r="692" spans="177:177">
      <c r="FU692" s="48"/>
    </row>
    <row r="693" spans="177:177">
      <c r="FU693" s="48"/>
    </row>
    <row r="694" spans="177:177">
      <c r="FU694" s="48"/>
    </row>
    <row r="695" spans="177:177">
      <c r="FU695" s="48"/>
    </row>
    <row r="696" spans="177:177">
      <c r="FU696" s="48"/>
    </row>
    <row r="697" spans="177:177">
      <c r="FU697" s="48"/>
    </row>
    <row r="698" spans="177:177">
      <c r="FU698" s="48"/>
    </row>
    <row r="699" spans="177:177">
      <c r="FU699" s="48"/>
    </row>
    <row r="700" spans="177:177">
      <c r="FU700" s="48"/>
    </row>
    <row r="701" spans="177:177">
      <c r="FU701" s="48"/>
    </row>
    <row r="702" spans="177:177">
      <c r="FU702" s="48"/>
    </row>
    <row r="703" spans="177:177">
      <c r="FU703" s="48"/>
    </row>
    <row r="704" spans="177:177">
      <c r="FU704" s="48"/>
    </row>
    <row r="705" spans="177:177">
      <c r="FU705" s="48"/>
    </row>
    <row r="706" spans="177:177">
      <c r="FU706" s="48"/>
    </row>
    <row r="707" spans="177:177">
      <c r="FU707" s="48"/>
    </row>
    <row r="708" spans="177:177">
      <c r="FU708" s="48"/>
    </row>
    <row r="709" spans="177:177">
      <c r="FU709" s="48"/>
    </row>
    <row r="710" spans="177:177">
      <c r="FU710" s="48"/>
    </row>
    <row r="711" spans="177:177">
      <c r="FU711" s="48"/>
    </row>
    <row r="712" spans="177:177">
      <c r="FU712" s="48"/>
    </row>
    <row r="713" spans="177:177">
      <c r="FU713" s="48"/>
    </row>
    <row r="714" spans="177:177">
      <c r="FU714" s="48"/>
    </row>
    <row r="715" spans="177:177">
      <c r="FU715" s="48"/>
    </row>
    <row r="716" spans="177:177">
      <c r="FU716" s="48"/>
    </row>
    <row r="717" spans="177:177">
      <c r="FU717" s="48"/>
    </row>
    <row r="718" spans="177:177">
      <c r="FU718" s="48"/>
    </row>
    <row r="719" spans="177:177">
      <c r="FU719" s="48"/>
    </row>
    <row r="720" spans="177:177">
      <c r="FU720" s="48"/>
    </row>
    <row r="721" spans="177:177">
      <c r="FU721" s="48"/>
    </row>
    <row r="722" spans="177:177">
      <c r="FU722" s="48"/>
    </row>
    <row r="723" spans="177:177">
      <c r="FU723" s="48"/>
    </row>
    <row r="724" spans="177:177">
      <c r="FU724" s="48"/>
    </row>
    <row r="725" spans="177:177">
      <c r="FU725" s="48"/>
    </row>
    <row r="726" spans="177:177">
      <c r="FU726" s="48"/>
    </row>
    <row r="727" spans="177:177">
      <c r="FU727" s="48"/>
    </row>
    <row r="728" spans="177:177">
      <c r="FU728" s="48"/>
    </row>
    <row r="729" spans="177:177">
      <c r="FU729" s="48"/>
    </row>
    <row r="730" spans="177:177">
      <c r="FU730" s="48"/>
    </row>
    <row r="731" spans="177:177">
      <c r="FU731" s="48"/>
    </row>
    <row r="732" spans="177:177">
      <c r="FU732" s="48"/>
    </row>
    <row r="733" spans="177:177">
      <c r="FU733" s="48"/>
    </row>
    <row r="734" spans="177:177">
      <c r="FU734" s="48"/>
    </row>
    <row r="735" spans="177:177">
      <c r="FU735" s="48"/>
    </row>
    <row r="736" spans="177:177">
      <c r="FU736" s="48"/>
    </row>
    <row r="737" spans="177:177">
      <c r="FU737" s="48"/>
    </row>
    <row r="738" spans="177:177">
      <c r="FU738" s="48"/>
    </row>
    <row r="739" spans="177:177">
      <c r="FU739" s="48"/>
    </row>
    <row r="740" spans="177:177">
      <c r="FU740" s="48"/>
    </row>
    <row r="741" spans="177:177">
      <c r="FU741" s="48"/>
    </row>
    <row r="742" spans="177:177">
      <c r="FU742" s="48"/>
    </row>
    <row r="743" spans="177:177">
      <c r="FU743" s="48"/>
    </row>
    <row r="744" spans="177:177">
      <c r="FU744" s="48"/>
    </row>
    <row r="745" spans="177:177">
      <c r="FU745" s="48"/>
    </row>
    <row r="746" spans="177:177">
      <c r="FU746" s="48"/>
    </row>
    <row r="747" spans="177:177">
      <c r="FU747" s="48"/>
    </row>
    <row r="748" spans="177:177">
      <c r="FU748" s="48"/>
    </row>
    <row r="749" spans="177:177">
      <c r="FU749" s="48"/>
    </row>
    <row r="750" spans="177:177">
      <c r="FU750" s="48"/>
    </row>
    <row r="751" spans="177:177">
      <c r="FU751" s="48"/>
    </row>
    <row r="752" spans="177:177">
      <c r="FU752" s="48"/>
    </row>
    <row r="753" spans="177:177">
      <c r="FU753" s="48"/>
    </row>
    <row r="754" spans="177:177">
      <c r="FU754" s="48"/>
    </row>
    <row r="755" spans="177:177">
      <c r="FU755" s="48"/>
    </row>
    <row r="756" spans="177:177">
      <c r="FU756" s="48"/>
    </row>
    <row r="757" spans="177:177">
      <c r="FU757" s="48"/>
    </row>
    <row r="758" spans="177:177">
      <c r="FU758" s="48"/>
    </row>
    <row r="759" spans="177:177">
      <c r="FU759" s="48"/>
    </row>
    <row r="760" spans="177:177">
      <c r="FU760" s="48"/>
    </row>
    <row r="761" spans="177:177">
      <c r="FU761" s="48"/>
    </row>
    <row r="762" spans="177:177">
      <c r="FU762" s="48"/>
    </row>
    <row r="763" spans="177:177">
      <c r="FU763" s="48"/>
    </row>
    <row r="764" spans="177:177">
      <c r="FU764" s="48"/>
    </row>
    <row r="765" spans="177:177">
      <c r="FU765" s="48"/>
    </row>
    <row r="766" spans="177:177">
      <c r="FU766" s="48"/>
    </row>
    <row r="767" spans="177:177">
      <c r="FU767" s="48"/>
    </row>
    <row r="768" spans="177:177">
      <c r="FU768" s="48"/>
    </row>
    <row r="769" spans="177:177">
      <c r="FU769" s="48"/>
    </row>
    <row r="770" spans="177:177">
      <c r="FU770" s="48"/>
    </row>
    <row r="771" spans="177:177">
      <c r="FU771" s="48"/>
    </row>
    <row r="772" spans="177:177">
      <c r="FU772" s="48"/>
    </row>
    <row r="773" spans="177:177">
      <c r="FU773" s="48"/>
    </row>
    <row r="774" spans="177:177">
      <c r="FU774" s="48"/>
    </row>
    <row r="775" spans="177:177">
      <c r="FU775" s="48"/>
    </row>
    <row r="776" spans="177:177">
      <c r="FU776" s="48"/>
    </row>
    <row r="777" spans="177:177">
      <c r="FU777" s="48"/>
    </row>
    <row r="778" spans="177:177">
      <c r="FU778" s="48"/>
    </row>
    <row r="779" spans="177:177">
      <c r="FU779" s="48"/>
    </row>
    <row r="780" spans="177:177">
      <c r="FU780" s="48"/>
    </row>
    <row r="781" spans="177:177">
      <c r="FU781" s="48"/>
    </row>
    <row r="782" spans="177:177">
      <c r="FU782" s="48"/>
    </row>
    <row r="783" spans="177:177">
      <c r="FU783" s="48"/>
    </row>
    <row r="784" spans="177:177">
      <c r="FU784" s="48"/>
    </row>
    <row r="785" spans="177:177">
      <c r="FU785" s="48"/>
    </row>
    <row r="786" spans="177:177">
      <c r="FU786" s="48"/>
    </row>
    <row r="787" spans="177:177">
      <c r="FU787" s="48"/>
    </row>
    <row r="788" spans="177:177">
      <c r="FU788" s="48"/>
    </row>
    <row r="789" spans="177:177">
      <c r="FU789" s="48"/>
    </row>
    <row r="790" spans="177:177">
      <c r="FU790" s="48"/>
    </row>
    <row r="791" spans="177:177">
      <c r="FU791" s="48"/>
    </row>
    <row r="792" spans="177:177">
      <c r="FU792" s="48"/>
    </row>
    <row r="793" spans="177:177">
      <c r="FU793" s="48"/>
    </row>
    <row r="794" spans="177:177">
      <c r="FU794" s="48"/>
    </row>
    <row r="795" spans="177:177">
      <c r="FU795" s="48"/>
    </row>
    <row r="796" spans="177:177">
      <c r="FU796" s="48"/>
    </row>
    <row r="797" spans="177:177">
      <c r="FU797" s="48"/>
    </row>
    <row r="798" spans="177:177">
      <c r="FU798" s="48"/>
    </row>
    <row r="799" spans="177:177">
      <c r="FU799" s="48"/>
    </row>
    <row r="800" spans="177:177">
      <c r="FU800" s="48"/>
    </row>
    <row r="801" spans="177:177">
      <c r="FU801" s="48"/>
    </row>
    <row r="802" spans="177:177">
      <c r="FU802" s="48"/>
    </row>
    <row r="803" spans="177:177">
      <c r="FU803" s="48"/>
    </row>
    <row r="804" spans="177:177">
      <c r="FU804" s="48"/>
    </row>
    <row r="805" spans="177:177">
      <c r="FU805" s="48"/>
    </row>
    <row r="806" spans="177:177">
      <c r="FU806" s="48"/>
    </row>
    <row r="807" spans="177:177">
      <c r="FU807" s="48"/>
    </row>
    <row r="808" spans="177:177">
      <c r="FU808" s="48"/>
    </row>
    <row r="809" spans="177:177">
      <c r="FU809" s="48"/>
    </row>
    <row r="810" spans="177:177">
      <c r="FU810" s="48"/>
    </row>
    <row r="811" spans="177:177">
      <c r="FU811" s="48"/>
    </row>
    <row r="812" spans="177:177">
      <c r="FU812" s="48"/>
    </row>
    <row r="813" spans="177:177">
      <c r="FU813" s="48"/>
    </row>
    <row r="814" spans="177:177">
      <c r="FU814" s="48"/>
    </row>
    <row r="815" spans="177:177">
      <c r="FU815" s="48"/>
    </row>
    <row r="816" spans="177:177">
      <c r="FU816" s="48"/>
    </row>
    <row r="817" spans="177:177">
      <c r="FU817" s="48"/>
    </row>
    <row r="818" spans="177:177">
      <c r="FU818" s="48"/>
    </row>
    <row r="819" spans="177:177">
      <c r="FU819" s="48"/>
    </row>
    <row r="820" spans="177:177">
      <c r="FU820" s="48"/>
    </row>
    <row r="821" spans="177:177">
      <c r="FU821" s="48"/>
    </row>
    <row r="822" spans="177:177">
      <c r="FU822" s="48"/>
    </row>
    <row r="823" spans="177:177">
      <c r="FU823" s="48"/>
    </row>
    <row r="824" spans="177:177">
      <c r="FU824" s="48"/>
    </row>
    <row r="825" spans="177:177">
      <c r="FU825" s="48"/>
    </row>
    <row r="826" spans="177:177">
      <c r="FU826" s="48"/>
    </row>
    <row r="827" spans="177:177">
      <c r="FU827" s="48"/>
    </row>
    <row r="828" spans="177:177">
      <c r="FU828" s="48"/>
    </row>
    <row r="829" spans="177:177">
      <c r="FU829" s="48"/>
    </row>
    <row r="830" spans="177:177">
      <c r="FU830" s="48"/>
    </row>
    <row r="831" spans="177:177">
      <c r="FU831" s="48"/>
    </row>
    <row r="832" spans="177:177">
      <c r="FU832" s="48"/>
    </row>
    <row r="833" spans="177:177">
      <c r="FU833" s="48"/>
    </row>
    <row r="834" spans="177:177">
      <c r="FU834" s="48"/>
    </row>
    <row r="835" spans="177:177">
      <c r="FU835" s="48"/>
    </row>
    <row r="836" spans="177:177">
      <c r="FU836" s="48"/>
    </row>
    <row r="837" spans="177:177">
      <c r="FU837" s="48"/>
    </row>
    <row r="838" spans="177:177">
      <c r="FU838" s="48"/>
    </row>
    <row r="839" spans="177:177">
      <c r="FU839" s="48"/>
    </row>
    <row r="840" spans="177:177">
      <c r="FU840" s="48"/>
    </row>
    <row r="841" spans="177:177">
      <c r="FU841" s="48"/>
    </row>
    <row r="842" spans="177:177">
      <c r="FU842" s="48"/>
    </row>
    <row r="843" spans="177:177">
      <c r="FU843" s="48"/>
    </row>
    <row r="844" spans="177:177">
      <c r="FU844" s="48"/>
    </row>
    <row r="845" spans="177:177">
      <c r="FU845" s="48"/>
    </row>
    <row r="846" spans="177:177">
      <c r="FU846" s="48"/>
    </row>
    <row r="847" spans="177:177">
      <c r="FU847" s="48"/>
    </row>
    <row r="848" spans="177:177">
      <c r="FU848" s="48"/>
    </row>
    <row r="849" spans="177:177">
      <c r="FU849" s="48"/>
    </row>
    <row r="850" spans="177:177">
      <c r="FU850" s="48"/>
    </row>
    <row r="851" spans="177:177">
      <c r="FU851" s="48"/>
    </row>
    <row r="852" spans="177:177">
      <c r="FU852" s="48"/>
    </row>
    <row r="853" spans="177:177">
      <c r="FU853" s="48"/>
    </row>
    <row r="854" spans="177:177">
      <c r="FU854" s="48"/>
    </row>
    <row r="855" spans="177:177">
      <c r="FU855" s="48"/>
    </row>
    <row r="856" spans="177:177">
      <c r="FU856" s="48"/>
    </row>
    <row r="857" spans="177:177">
      <c r="FU857" s="48"/>
    </row>
    <row r="858" spans="177:177">
      <c r="FU858" s="48"/>
    </row>
    <row r="859" spans="177:177">
      <c r="FU859" s="48"/>
    </row>
    <row r="860" spans="177:177">
      <c r="FU860" s="48"/>
    </row>
    <row r="861" spans="177:177">
      <c r="FU861" s="48"/>
    </row>
    <row r="862" spans="177:177">
      <c r="FU862" s="48"/>
    </row>
    <row r="863" spans="177:177">
      <c r="FU863" s="48"/>
    </row>
    <row r="864" spans="177:177">
      <c r="FU864" s="48"/>
    </row>
    <row r="865" spans="177:177">
      <c r="FU865" s="48"/>
    </row>
    <row r="866" spans="177:177">
      <c r="FU866" s="48"/>
    </row>
    <row r="867" spans="177:177">
      <c r="FU867" s="48"/>
    </row>
    <row r="868" spans="177:177">
      <c r="FU868" s="48"/>
    </row>
    <row r="869" spans="177:177">
      <c r="FU869" s="48"/>
    </row>
    <row r="870" spans="177:177">
      <c r="FU870" s="48"/>
    </row>
    <row r="871" spans="177:177">
      <c r="FU871" s="48"/>
    </row>
    <row r="872" spans="177:177">
      <c r="FU872" s="48"/>
    </row>
    <row r="873" spans="177:177">
      <c r="FU873" s="48"/>
    </row>
    <row r="874" spans="177:177">
      <c r="FU874" s="48"/>
    </row>
    <row r="875" spans="177:177">
      <c r="FU875" s="48"/>
    </row>
    <row r="876" spans="177:177">
      <c r="FU876" s="48"/>
    </row>
    <row r="877" spans="177:177">
      <c r="FU877" s="48"/>
    </row>
    <row r="878" spans="177:177">
      <c r="FU878" s="48"/>
    </row>
    <row r="879" spans="177:177">
      <c r="FU879" s="48"/>
    </row>
    <row r="880" spans="177:177">
      <c r="FU880" s="48"/>
    </row>
    <row r="881" spans="177:177">
      <c r="FU881" s="48"/>
    </row>
    <row r="882" spans="177:177">
      <c r="FU882" s="48"/>
    </row>
    <row r="883" spans="177:177">
      <c r="FU883" s="48"/>
    </row>
    <row r="884" spans="177:177">
      <c r="FU884" s="48"/>
    </row>
    <row r="885" spans="177:177">
      <c r="FU885" s="48"/>
    </row>
    <row r="886" spans="177:177">
      <c r="FU886" s="48"/>
    </row>
    <row r="887" spans="177:177">
      <c r="FU887" s="48"/>
    </row>
    <row r="888" spans="177:177">
      <c r="FU888" s="48"/>
    </row>
    <row r="889" spans="177:177">
      <c r="FU889" s="48"/>
    </row>
    <row r="890" spans="177:177">
      <c r="FU890" s="48"/>
    </row>
    <row r="891" spans="177:177">
      <c r="FU891" s="48"/>
    </row>
    <row r="892" spans="177:177">
      <c r="FU892" s="48"/>
    </row>
    <row r="893" spans="177:177">
      <c r="FU893" s="48"/>
    </row>
    <row r="894" spans="177:177">
      <c r="FU894" s="48"/>
    </row>
    <row r="895" spans="177:177">
      <c r="FU895" s="48"/>
    </row>
    <row r="896" spans="177:177">
      <c r="FU896" s="48"/>
    </row>
    <row r="897" spans="177:177">
      <c r="FU897" s="48"/>
    </row>
    <row r="898" spans="177:177">
      <c r="FU898" s="48"/>
    </row>
    <row r="899" spans="177:177">
      <c r="FU899" s="48"/>
    </row>
    <row r="900" spans="177:177">
      <c r="FU900" s="48"/>
    </row>
    <row r="901" spans="177:177">
      <c r="FU901" s="48"/>
    </row>
    <row r="902" spans="177:177">
      <c r="FU902" s="48"/>
    </row>
    <row r="903" spans="177:177">
      <c r="FU903" s="48"/>
    </row>
    <row r="904" spans="177:177">
      <c r="FU904" s="48"/>
    </row>
    <row r="905" spans="177:177">
      <c r="FU905" s="48"/>
    </row>
    <row r="906" spans="177:177">
      <c r="FU906" s="48"/>
    </row>
    <row r="907" spans="177:177">
      <c r="FU907" s="48"/>
    </row>
    <row r="908" spans="177:177">
      <c r="FU908" s="48"/>
    </row>
    <row r="909" spans="177:177">
      <c r="FU909" s="48"/>
    </row>
    <row r="910" spans="177:177">
      <c r="FU910" s="48"/>
    </row>
    <row r="911" spans="177:177">
      <c r="FU911" s="48"/>
    </row>
    <row r="912" spans="177:177">
      <c r="FU912" s="48"/>
    </row>
    <row r="913" spans="177:177">
      <c r="FU913" s="48"/>
    </row>
    <row r="914" spans="177:177">
      <c r="FU914" s="48"/>
    </row>
    <row r="915" spans="177:177">
      <c r="FU915" s="48"/>
    </row>
    <row r="916" spans="177:177">
      <c r="FU916" s="48"/>
    </row>
    <row r="917" spans="177:177">
      <c r="FU917" s="48"/>
    </row>
    <row r="918" spans="177:177">
      <c r="FU918" s="48"/>
    </row>
    <row r="919" spans="177:177">
      <c r="FU919" s="48"/>
    </row>
    <row r="920" spans="177:177">
      <c r="FU920" s="48"/>
    </row>
    <row r="921" spans="177:177">
      <c r="FU921" s="48"/>
    </row>
    <row r="922" spans="177:177">
      <c r="FU922" s="48"/>
    </row>
    <row r="923" spans="177:177">
      <c r="FU923" s="48"/>
    </row>
    <row r="924" spans="177:177">
      <c r="FU924" s="48"/>
    </row>
    <row r="925" spans="177:177">
      <c r="FU925" s="48"/>
    </row>
    <row r="926" spans="177:177">
      <c r="FU926" s="48"/>
    </row>
    <row r="927" spans="177:177">
      <c r="FU927" s="48"/>
    </row>
    <row r="928" spans="177:177">
      <c r="FU928" s="48"/>
    </row>
    <row r="929" spans="177:177">
      <c r="FU929" s="48"/>
    </row>
    <row r="930" spans="177:177">
      <c r="FU930" s="48"/>
    </row>
    <row r="931" spans="177:177">
      <c r="FU931" s="48"/>
    </row>
    <row r="932" spans="177:177">
      <c r="FU932" s="48"/>
    </row>
    <row r="933" spans="177:177">
      <c r="FU933" s="48"/>
    </row>
    <row r="934" spans="177:177">
      <c r="FU934" s="48"/>
    </row>
    <row r="935" spans="177:177">
      <c r="FU935" s="48"/>
    </row>
    <row r="936" spans="177:177">
      <c r="FU936" s="48"/>
    </row>
    <row r="937" spans="177:177">
      <c r="FU937" s="48"/>
    </row>
    <row r="938" spans="177:177">
      <c r="FU938" s="48"/>
    </row>
    <row r="939" spans="177:177">
      <c r="FU939" s="48"/>
    </row>
    <row r="940" spans="177:177">
      <c r="FU940" s="48"/>
    </row>
    <row r="941" spans="177:177">
      <c r="FU941" s="48"/>
    </row>
    <row r="942" spans="177:177">
      <c r="FU942" s="48"/>
    </row>
    <row r="943" spans="177:177">
      <c r="FU943" s="48"/>
    </row>
    <row r="944" spans="177:177">
      <c r="FU944" s="48"/>
    </row>
    <row r="945" spans="177:177">
      <c r="FU945" s="48"/>
    </row>
    <row r="946" spans="177:177">
      <c r="FU946" s="48"/>
    </row>
    <row r="947" spans="177:177">
      <c r="FU947" s="48"/>
    </row>
    <row r="948" spans="177:177">
      <c r="FU948" s="48"/>
    </row>
    <row r="949" spans="177:177">
      <c r="FU949" s="48"/>
    </row>
    <row r="950" spans="177:177">
      <c r="FU950" s="48"/>
    </row>
    <row r="951" spans="177:177">
      <c r="FU951" s="48"/>
    </row>
    <row r="952" spans="177:177">
      <c r="FU952" s="48"/>
    </row>
    <row r="953" spans="177:177">
      <c r="FU953" s="48"/>
    </row>
    <row r="954" spans="177:177">
      <c r="FU954" s="48"/>
    </row>
    <row r="955" spans="177:177">
      <c r="FU955" s="48"/>
    </row>
    <row r="956" spans="177:177">
      <c r="FU956" s="48"/>
    </row>
    <row r="957" spans="177:177">
      <c r="FU957" s="48"/>
    </row>
    <row r="958" spans="177:177">
      <c r="FU958" s="48"/>
    </row>
    <row r="959" spans="177:177">
      <c r="FU959" s="48"/>
    </row>
    <row r="960" spans="177:177">
      <c r="FU960" s="48"/>
    </row>
    <row r="961" spans="177:177">
      <c r="FU961" s="48"/>
    </row>
    <row r="962" spans="177:177">
      <c r="FU962" s="48"/>
    </row>
    <row r="963" spans="177:177">
      <c r="FU963" s="48"/>
    </row>
    <row r="964" spans="177:177">
      <c r="FU964" s="48"/>
    </row>
    <row r="965" spans="177:177">
      <c r="FU965" s="48"/>
    </row>
    <row r="966" spans="177:177">
      <c r="FU966" s="48"/>
    </row>
    <row r="967" spans="177:177">
      <c r="FU967" s="48"/>
    </row>
    <row r="968" spans="177:177">
      <c r="FU968" s="48"/>
    </row>
    <row r="969" spans="177:177">
      <c r="FU969" s="48"/>
    </row>
    <row r="970" spans="177:177">
      <c r="FU970" s="48"/>
    </row>
    <row r="971" spans="177:177">
      <c r="FU971" s="48"/>
    </row>
    <row r="972" spans="177:177">
      <c r="FU972" s="48"/>
    </row>
    <row r="973" spans="177:177">
      <c r="FU973" s="48"/>
    </row>
    <row r="974" spans="177:177">
      <c r="FU974" s="48"/>
    </row>
    <row r="975" spans="177:177">
      <c r="FU975" s="48"/>
    </row>
    <row r="976" spans="177:177">
      <c r="FU976" s="48"/>
    </row>
    <row r="977" spans="177:177">
      <c r="FU977" s="48"/>
    </row>
    <row r="978" spans="177:177">
      <c r="FU978" s="48"/>
    </row>
    <row r="979" spans="177:177">
      <c r="FU979" s="48"/>
    </row>
    <row r="980" spans="177:177">
      <c r="FU980" s="48"/>
    </row>
    <row r="981" spans="177:177">
      <c r="FU981" s="48"/>
    </row>
    <row r="982" spans="177:177">
      <c r="FU982" s="48"/>
    </row>
    <row r="983" spans="177:177">
      <c r="FU983" s="48"/>
    </row>
    <row r="984" spans="177:177">
      <c r="FU984" s="48"/>
    </row>
    <row r="985" spans="177:177">
      <c r="FU985" s="48"/>
    </row>
    <row r="986" spans="177:177">
      <c r="FU986" s="48"/>
    </row>
    <row r="987" spans="177:177">
      <c r="FU987" s="48"/>
    </row>
    <row r="988" spans="177:177">
      <c r="FU988" s="48"/>
    </row>
    <row r="989" spans="177:177">
      <c r="FU989" s="48"/>
    </row>
    <row r="990" spans="177:177">
      <c r="FU990" s="48"/>
    </row>
    <row r="991" spans="177:177">
      <c r="FU991" s="48"/>
    </row>
    <row r="992" spans="177:177">
      <c r="FU992" s="48"/>
    </row>
    <row r="993" spans="177:177">
      <c r="FU993" s="48"/>
    </row>
    <row r="994" spans="177:177">
      <c r="FU994" s="48"/>
    </row>
    <row r="995" spans="177:177">
      <c r="FU995" s="48"/>
    </row>
    <row r="996" spans="177:177">
      <c r="FU996" s="48"/>
    </row>
    <row r="997" spans="177:177">
      <c r="FU997" s="48"/>
    </row>
    <row r="998" spans="177:177">
      <c r="FU998" s="48"/>
    </row>
    <row r="999" spans="177:177">
      <c r="FU999" s="48"/>
    </row>
    <row r="1000" spans="177:177">
      <c r="FU1000" s="48"/>
    </row>
    <row r="1001" spans="177:177">
      <c r="FU1001" s="48"/>
    </row>
    <row r="1002" spans="177:177">
      <c r="FU1002" s="48"/>
    </row>
    <row r="1003" spans="177:177">
      <c r="FU1003" s="48"/>
    </row>
    <row r="1004" spans="177:177">
      <c r="FU1004" s="48"/>
    </row>
    <row r="1005" spans="177:177">
      <c r="FU1005" s="48"/>
    </row>
    <row r="1006" spans="177:177">
      <c r="FU1006" s="48"/>
    </row>
    <row r="1007" spans="177:177">
      <c r="FU1007" s="48"/>
    </row>
    <row r="1008" spans="177:177">
      <c r="FU1008" s="48"/>
    </row>
    <row r="1009" spans="177:177">
      <c r="FU1009" s="48"/>
    </row>
    <row r="1010" spans="177:177">
      <c r="FU1010" s="48"/>
    </row>
    <row r="1011" spans="177:177">
      <c r="FU1011" s="48"/>
    </row>
    <row r="1012" spans="177:177">
      <c r="FU1012" s="48"/>
    </row>
    <row r="1013" spans="177:177">
      <c r="FU1013" s="48"/>
    </row>
    <row r="1014" spans="177:177">
      <c r="FU1014" s="48"/>
    </row>
    <row r="1015" spans="177:177">
      <c r="FU1015" s="48"/>
    </row>
    <row r="1016" spans="177:177">
      <c r="FU1016" s="48"/>
    </row>
    <row r="1017" spans="177:177">
      <c r="FU1017" s="48"/>
    </row>
    <row r="1018" spans="177:177">
      <c r="FU1018" s="48"/>
    </row>
    <row r="1019" spans="177:177">
      <c r="FU1019" s="48"/>
    </row>
    <row r="1020" spans="177:177">
      <c r="FU1020" s="48"/>
    </row>
    <row r="1021" spans="177:177">
      <c r="FU1021" s="48"/>
    </row>
    <row r="1022" spans="177:177">
      <c r="FU1022" s="48"/>
    </row>
    <row r="1023" spans="177:177">
      <c r="FU1023" s="48"/>
    </row>
    <row r="1024" spans="177:177">
      <c r="FU1024" s="48"/>
    </row>
    <row r="1025" spans="177:177">
      <c r="FU1025" s="48"/>
    </row>
    <row r="1026" spans="177:177">
      <c r="FU1026" s="48"/>
    </row>
    <row r="1027" spans="177:177">
      <c r="FU1027" s="48"/>
    </row>
    <row r="1028" spans="177:177">
      <c r="FU1028" s="48"/>
    </row>
    <row r="1029" spans="177:177">
      <c r="FU1029" s="48"/>
    </row>
    <row r="1030" spans="177:177">
      <c r="FU1030" s="48"/>
    </row>
    <row r="1031" spans="177:177">
      <c r="FU1031" s="48"/>
    </row>
    <row r="1032" spans="177:177">
      <c r="FU1032" s="48"/>
    </row>
    <row r="1033" spans="177:177">
      <c r="FU1033" s="48"/>
    </row>
    <row r="1034" spans="177:177">
      <c r="FU1034" s="48"/>
    </row>
    <row r="1035" spans="177:177">
      <c r="FU1035" s="48"/>
    </row>
    <row r="1036" spans="177:177">
      <c r="FU1036" s="48"/>
    </row>
    <row r="1037" spans="177:177">
      <c r="FU1037" s="48"/>
    </row>
    <row r="1038" spans="177:177">
      <c r="FU1038" s="48"/>
    </row>
    <row r="1039" spans="177:177">
      <c r="FU1039" s="48"/>
    </row>
    <row r="1040" spans="177:177">
      <c r="FU1040" s="48"/>
    </row>
    <row r="1041" spans="177:177">
      <c r="FU1041" s="48"/>
    </row>
    <row r="1042" spans="177:177">
      <c r="FU1042" s="48"/>
    </row>
    <row r="1043" spans="177:177">
      <c r="FU1043" s="48"/>
    </row>
    <row r="1044" spans="177:177">
      <c r="FU1044" s="48"/>
    </row>
    <row r="1045" spans="177:177">
      <c r="FU1045" s="48"/>
    </row>
    <row r="1046" spans="177:177">
      <c r="FU1046" s="48"/>
    </row>
    <row r="1047" spans="177:177">
      <c r="FU1047" s="48"/>
    </row>
    <row r="1048" spans="177:177">
      <c r="FU1048" s="48"/>
    </row>
    <row r="1049" spans="177:177">
      <c r="FU1049" s="48"/>
    </row>
    <row r="1050" spans="177:177">
      <c r="FU1050" s="48"/>
    </row>
    <row r="1051" spans="177:177">
      <c r="FU1051" s="48"/>
    </row>
    <row r="1052" spans="177:177">
      <c r="FU1052" s="48"/>
    </row>
    <row r="1053" spans="177:177">
      <c r="FU1053" s="48"/>
    </row>
    <row r="1054" spans="177:177">
      <c r="FU1054" s="48"/>
    </row>
    <row r="1055" spans="177:177">
      <c r="FU1055" s="48"/>
    </row>
    <row r="1056" spans="177:177">
      <c r="FU1056" s="48"/>
    </row>
    <row r="1057" spans="177:177">
      <c r="FU1057" s="48"/>
    </row>
    <row r="1058" spans="177:177">
      <c r="FU1058" s="48"/>
    </row>
    <row r="1059" spans="177:177">
      <c r="FU1059" s="48"/>
    </row>
    <row r="1060" spans="177:177">
      <c r="FU1060" s="48"/>
    </row>
    <row r="1061" spans="177:177">
      <c r="FU1061" s="48"/>
    </row>
    <row r="1062" spans="177:177">
      <c r="FU1062" s="48"/>
    </row>
    <row r="1063" spans="177:177">
      <c r="FU1063" s="48"/>
    </row>
    <row r="1064" spans="177:177">
      <c r="FU1064" s="48"/>
    </row>
    <row r="1065" spans="177:177">
      <c r="FU1065" s="48"/>
    </row>
    <row r="1066" spans="177:177">
      <c r="FU1066" s="48"/>
    </row>
    <row r="1067" spans="177:177">
      <c r="FU1067" s="48"/>
    </row>
    <row r="1068" spans="177:177">
      <c r="FU1068" s="48"/>
    </row>
    <row r="1069" spans="177:177">
      <c r="FU1069" s="48"/>
    </row>
    <row r="1070" spans="177:177">
      <c r="FU1070" s="48"/>
    </row>
    <row r="1071" spans="177:177">
      <c r="FU1071" s="48"/>
    </row>
    <row r="1072" spans="177:177">
      <c r="FU1072" s="48"/>
    </row>
    <row r="1073" spans="177:177">
      <c r="FU1073" s="48"/>
    </row>
    <row r="1074" spans="177:177">
      <c r="FU1074" s="48"/>
    </row>
    <row r="1075" spans="177:177">
      <c r="FU1075" s="48"/>
    </row>
    <row r="1076" spans="177:177">
      <c r="FU1076" s="48"/>
    </row>
    <row r="1077" spans="177:177">
      <c r="FU1077" s="48"/>
    </row>
    <row r="1078" spans="177:177">
      <c r="FU1078" s="48"/>
    </row>
    <row r="1079" spans="177:177">
      <c r="FU1079" s="48"/>
    </row>
    <row r="1080" spans="177:177">
      <c r="FU1080" s="48"/>
    </row>
    <row r="1081" spans="177:177">
      <c r="FU1081" s="48"/>
    </row>
    <row r="1082" spans="177:177">
      <c r="FU1082" s="48"/>
    </row>
    <row r="1083" spans="177:177">
      <c r="FU1083" s="48"/>
    </row>
    <row r="1084" spans="177:177">
      <c r="FU1084" s="48"/>
    </row>
    <row r="1085" spans="177:177">
      <c r="FU1085" s="48"/>
    </row>
    <row r="1086" spans="177:177">
      <c r="FU1086" s="48"/>
    </row>
    <row r="1087" spans="177:177">
      <c r="FU1087" s="48"/>
    </row>
    <row r="1088" spans="177:177">
      <c r="FU1088" s="48"/>
    </row>
    <row r="1089" spans="177:177">
      <c r="FU1089" s="48"/>
    </row>
    <row r="1090" spans="177:177">
      <c r="FU1090" s="48"/>
    </row>
    <row r="1091" spans="177:177">
      <c r="FU1091" s="48"/>
    </row>
    <row r="1092" spans="177:177">
      <c r="FU1092" s="48"/>
    </row>
    <row r="1093" spans="177:177">
      <c r="FU1093" s="48"/>
    </row>
    <row r="1094" spans="177:177">
      <c r="FU1094" s="48"/>
    </row>
    <row r="1095" spans="177:177">
      <c r="FU1095" s="48"/>
    </row>
    <row r="1096" spans="177:177">
      <c r="FU1096" s="48"/>
    </row>
    <row r="1097" spans="177:177">
      <c r="FU1097" s="48"/>
    </row>
    <row r="1098" spans="177:177">
      <c r="FU1098" s="48"/>
    </row>
    <row r="1099" spans="177:177">
      <c r="FU1099" s="48"/>
    </row>
    <row r="1100" spans="177:177">
      <c r="FU1100" s="48"/>
    </row>
    <row r="1101" spans="177:177">
      <c r="FU1101" s="48"/>
    </row>
    <row r="1102" spans="177:177">
      <c r="FU1102" s="48"/>
    </row>
    <row r="1103" spans="177:177">
      <c r="FU1103" s="48"/>
    </row>
    <row r="1104" spans="177:177">
      <c r="FU1104" s="48"/>
    </row>
    <row r="1105" spans="177:177">
      <c r="FU1105" s="48"/>
    </row>
    <row r="1106" spans="177:177">
      <c r="FU1106" s="48"/>
    </row>
    <row r="1107" spans="177:177">
      <c r="FU1107" s="48"/>
    </row>
    <row r="1108" spans="177:177">
      <c r="FU1108" s="48"/>
    </row>
    <row r="1109" spans="177:177">
      <c r="FU1109" s="48"/>
    </row>
    <row r="1110" spans="177:177">
      <c r="FU1110" s="48"/>
    </row>
    <row r="1111" spans="177:177">
      <c r="FU1111" s="48"/>
    </row>
    <row r="1112" spans="177:177">
      <c r="FU1112" s="48"/>
    </row>
    <row r="1113" spans="177:177">
      <c r="FU1113" s="48"/>
    </row>
    <row r="1114" spans="177:177">
      <c r="FU1114" s="48"/>
    </row>
    <row r="1115" spans="177:177">
      <c r="FU1115" s="48"/>
    </row>
    <row r="1116" spans="177:177">
      <c r="FU1116" s="48"/>
    </row>
    <row r="1117" spans="177:177">
      <c r="FU1117" s="48"/>
    </row>
    <row r="1118" spans="177:177">
      <c r="FU1118" s="48"/>
    </row>
    <row r="1119" spans="177:177">
      <c r="FU1119" s="48"/>
    </row>
    <row r="1120" spans="177:177">
      <c r="FU1120" s="48"/>
    </row>
    <row r="1121" spans="177:177">
      <c r="FU1121" s="48"/>
    </row>
    <row r="1122" spans="177:177">
      <c r="FU1122" s="48"/>
    </row>
    <row r="1123" spans="177:177">
      <c r="FU1123" s="48"/>
    </row>
    <row r="1124" spans="177:177">
      <c r="FU1124" s="48"/>
    </row>
    <row r="1125" spans="177:177">
      <c r="FU1125" s="48"/>
    </row>
    <row r="1126" spans="177:177">
      <c r="FU1126" s="48"/>
    </row>
    <row r="1127" spans="177:177">
      <c r="FU1127" s="48"/>
    </row>
    <row r="1128" spans="177:177">
      <c r="FU1128" s="48"/>
    </row>
    <row r="1129" spans="177:177">
      <c r="FU1129" s="48"/>
    </row>
    <row r="1130" spans="177:177">
      <c r="FU1130" s="48"/>
    </row>
    <row r="1131" spans="177:177">
      <c r="FU1131" s="48"/>
    </row>
    <row r="1132" spans="177:177">
      <c r="FU1132" s="48"/>
    </row>
    <row r="1133" spans="177:177">
      <c r="FU1133" s="48"/>
    </row>
    <row r="1134" spans="177:177">
      <c r="FU1134" s="48"/>
    </row>
    <row r="1135" spans="177:177">
      <c r="FU1135" s="48"/>
    </row>
    <row r="1136" spans="177:177">
      <c r="FU1136" s="48"/>
    </row>
    <row r="1137" spans="177:177">
      <c r="FU1137" s="48"/>
    </row>
    <row r="1138" spans="177:177">
      <c r="FU1138" s="48"/>
    </row>
    <row r="1139" spans="177:177">
      <c r="FU1139" s="48"/>
    </row>
    <row r="1140" spans="177:177">
      <c r="FU1140" s="48"/>
    </row>
    <row r="1141" spans="177:177">
      <c r="FU1141" s="48"/>
    </row>
    <row r="1142" spans="177:177">
      <c r="FU1142" s="48"/>
    </row>
    <row r="1143" spans="177:177">
      <c r="FU1143" s="48"/>
    </row>
    <row r="1144" spans="177:177">
      <c r="FU1144" s="48"/>
    </row>
    <row r="1145" spans="177:177">
      <c r="FU1145" s="48"/>
    </row>
    <row r="1146" spans="177:177">
      <c r="FU1146" s="48"/>
    </row>
    <row r="1147" spans="177:177">
      <c r="FU1147" s="48"/>
    </row>
    <row r="1148" spans="177:177">
      <c r="FU1148" s="48"/>
    </row>
    <row r="1149" spans="177:177">
      <c r="FU1149" s="48"/>
    </row>
    <row r="1150" spans="177:177">
      <c r="FU1150" s="48"/>
    </row>
    <row r="1151" spans="177:177">
      <c r="FU1151" s="48"/>
    </row>
    <row r="1152" spans="177:177">
      <c r="FU1152" s="48"/>
    </row>
    <row r="1153" spans="177:177">
      <c r="FU1153" s="48"/>
    </row>
    <row r="1154" spans="177:177">
      <c r="FU1154" s="48"/>
    </row>
    <row r="1155" spans="177:177">
      <c r="FU1155" s="48"/>
    </row>
    <row r="1156" spans="177:177">
      <c r="FU1156" s="48"/>
    </row>
    <row r="1157" spans="177:177">
      <c r="FU1157" s="48"/>
    </row>
    <row r="1158" spans="177:177">
      <c r="FU1158" s="48"/>
    </row>
    <row r="1159" spans="177:177">
      <c r="FU1159" s="48"/>
    </row>
    <row r="1160" spans="177:177">
      <c r="FU1160" s="48"/>
    </row>
    <row r="1161" spans="177:177">
      <c r="FU1161" s="48"/>
    </row>
    <row r="1162" spans="177:177">
      <c r="FU1162" s="48"/>
    </row>
    <row r="1163" spans="177:177">
      <c r="FU1163" s="48"/>
    </row>
    <row r="1164" spans="177:177">
      <c r="FU1164" s="48"/>
    </row>
    <row r="1165" spans="177:177">
      <c r="FU1165" s="48"/>
    </row>
    <row r="1166" spans="177:177">
      <c r="FU1166" s="48"/>
    </row>
    <row r="1167" spans="177:177">
      <c r="FU1167" s="48"/>
    </row>
    <row r="1168" spans="177:177">
      <c r="FU1168" s="48"/>
    </row>
    <row r="1169" spans="177:177">
      <c r="FU1169" s="48"/>
    </row>
    <row r="1170" spans="177:177">
      <c r="FU1170" s="48"/>
    </row>
    <row r="1171" spans="177:177">
      <c r="FU1171" s="48"/>
    </row>
    <row r="1172" spans="177:177">
      <c r="FU1172" s="48"/>
    </row>
    <row r="1173" spans="177:177">
      <c r="FU1173" s="48"/>
    </row>
    <row r="1174" spans="177:177">
      <c r="FU1174" s="48"/>
    </row>
    <row r="1175" spans="177:177">
      <c r="FU1175" s="48"/>
    </row>
    <row r="1176" spans="177:177">
      <c r="FU1176" s="48"/>
    </row>
    <row r="1177" spans="177:177">
      <c r="FU1177" s="48"/>
    </row>
    <row r="1178" spans="177:177">
      <c r="FU1178" s="48"/>
    </row>
    <row r="1179" spans="177:177">
      <c r="FU1179" s="48"/>
    </row>
    <row r="1180" spans="177:177">
      <c r="FU1180" s="48"/>
    </row>
    <row r="1181" spans="177:177">
      <c r="FU1181" s="48"/>
    </row>
    <row r="1182" spans="177:177">
      <c r="FU1182" s="48"/>
    </row>
    <row r="1183" spans="177:177">
      <c r="FU1183" s="48"/>
    </row>
    <row r="1184" spans="177:177">
      <c r="FU1184" s="48"/>
    </row>
    <row r="1185" spans="177:177">
      <c r="FU1185" s="48"/>
    </row>
    <row r="1186" spans="177:177">
      <c r="FU1186" s="48"/>
    </row>
    <row r="1187" spans="177:177">
      <c r="FU1187" s="48"/>
    </row>
    <row r="1188" spans="177:177">
      <c r="FU1188" s="48"/>
    </row>
    <row r="1189" spans="177:177">
      <c r="FU1189" s="48"/>
    </row>
    <row r="1190" spans="177:177">
      <c r="FU1190" s="48"/>
    </row>
    <row r="1191" spans="177:177">
      <c r="FU1191" s="48"/>
    </row>
    <row r="1192" spans="177:177">
      <c r="FU1192" s="48"/>
    </row>
    <row r="1193" spans="177:177">
      <c r="FU1193" s="48"/>
    </row>
    <row r="1194" spans="177:177">
      <c r="FU1194" s="48"/>
    </row>
    <row r="1195" spans="177:177">
      <c r="FU1195" s="48"/>
    </row>
    <row r="1196" spans="177:177">
      <c r="FU1196" s="48"/>
    </row>
    <row r="1197" spans="177:177">
      <c r="FU1197" s="48"/>
    </row>
    <row r="1198" spans="177:177">
      <c r="FU1198" s="48"/>
    </row>
    <row r="1199" spans="177:177">
      <c r="FU1199" s="48"/>
    </row>
    <row r="1200" spans="177:177">
      <c r="FU1200" s="48"/>
    </row>
    <row r="1201" spans="177:177">
      <c r="FU1201" s="48"/>
    </row>
    <row r="1202" spans="177:177">
      <c r="FU1202" s="48"/>
    </row>
    <row r="1203" spans="177:177">
      <c r="FU1203" s="48"/>
    </row>
    <row r="1204" spans="177:177">
      <c r="FU1204" s="48"/>
    </row>
    <row r="1205" spans="177:177">
      <c r="FU1205" s="48"/>
    </row>
    <row r="1206" spans="177:177">
      <c r="FU1206" s="48"/>
    </row>
    <row r="1207" spans="177:177">
      <c r="FU1207" s="48"/>
    </row>
    <row r="1208" spans="177:177">
      <c r="FU1208" s="48"/>
    </row>
    <row r="1209" spans="177:177">
      <c r="FU1209" s="48"/>
    </row>
    <row r="1210" spans="177:177">
      <c r="FU1210" s="48"/>
    </row>
    <row r="1211" spans="177:177">
      <c r="FU1211" s="48"/>
    </row>
    <row r="1212" spans="177:177">
      <c r="FU1212" s="48"/>
    </row>
    <row r="1213" spans="177:177">
      <c r="FU1213" s="48"/>
    </row>
    <row r="1214" spans="177:177">
      <c r="FU1214" s="48"/>
    </row>
    <row r="1215" spans="177:177">
      <c r="FU1215" s="48"/>
    </row>
    <row r="1216" spans="177:177">
      <c r="FU1216" s="48"/>
    </row>
    <row r="1217" spans="177:177">
      <c r="FU1217" s="48"/>
    </row>
    <row r="1218" spans="177:177">
      <c r="FU1218" s="48"/>
    </row>
    <row r="1219" spans="177:177">
      <c r="FU1219" s="48"/>
    </row>
    <row r="1220" spans="177:177">
      <c r="FU1220" s="48"/>
    </row>
    <row r="1221" spans="177:177">
      <c r="FU1221" s="48"/>
    </row>
    <row r="1222" spans="177:177">
      <c r="FU1222" s="48"/>
    </row>
    <row r="1223" spans="177:177">
      <c r="FU1223" s="48"/>
    </row>
    <row r="1224" spans="177:177">
      <c r="FU1224" s="48"/>
    </row>
    <row r="1225" spans="177:177">
      <c r="FU1225" s="48"/>
    </row>
    <row r="1226" spans="177:177">
      <c r="FU1226" s="48"/>
    </row>
    <row r="1227" spans="177:177">
      <c r="FU1227" s="48"/>
    </row>
    <row r="1228" spans="177:177">
      <c r="FU1228" s="48"/>
    </row>
    <row r="1229" spans="177:177">
      <c r="FU1229" s="48"/>
    </row>
    <row r="1230" spans="177:177">
      <c r="FU1230" s="48"/>
    </row>
    <row r="1231" spans="177:177">
      <c r="FU1231" s="48"/>
    </row>
    <row r="1232" spans="177:177">
      <c r="FU1232" s="48"/>
    </row>
    <row r="1233" spans="177:177">
      <c r="FU1233" s="48"/>
    </row>
    <row r="1234" spans="177:177">
      <c r="FU1234" s="48"/>
    </row>
    <row r="1235" spans="177:177">
      <c r="FU1235" s="48"/>
    </row>
    <row r="1236" spans="177:177">
      <c r="FU1236" s="48"/>
    </row>
    <row r="1237" spans="177:177">
      <c r="FU1237" s="48"/>
    </row>
    <row r="1238" spans="177:177">
      <c r="FU1238" s="48"/>
    </row>
    <row r="1239" spans="177:177">
      <c r="FU1239" s="48"/>
    </row>
    <row r="1240" spans="177:177">
      <c r="FU1240" s="48"/>
    </row>
    <row r="1241" spans="177:177">
      <c r="FU1241" s="48"/>
    </row>
    <row r="1242" spans="177:177">
      <c r="FU1242" s="48"/>
    </row>
    <row r="1243" spans="177:177">
      <c r="FU1243" s="48"/>
    </row>
    <row r="1244" spans="177:177">
      <c r="FU1244" s="48"/>
    </row>
    <row r="1245" spans="177:177">
      <c r="FU1245" s="48"/>
    </row>
    <row r="1246" spans="177:177">
      <c r="FU1246" s="48"/>
    </row>
    <row r="1247" spans="177:177">
      <c r="FU1247" s="48"/>
    </row>
    <row r="1248" spans="177:177">
      <c r="FU1248" s="48"/>
    </row>
    <row r="1249" spans="177:177">
      <c r="FU1249" s="48"/>
    </row>
    <row r="1250" spans="177:177">
      <c r="FU1250" s="48"/>
    </row>
    <row r="1251" spans="177:177">
      <c r="FU1251" s="48"/>
    </row>
    <row r="1252" spans="177:177">
      <c r="FU1252" s="48"/>
    </row>
    <row r="1253" spans="177:177">
      <c r="FU1253" s="48"/>
    </row>
    <row r="1254" spans="177:177">
      <c r="FU1254" s="48"/>
    </row>
    <row r="1255" spans="177:177">
      <c r="FU1255" s="48"/>
    </row>
    <row r="1256" spans="177:177">
      <c r="FU1256" s="48"/>
    </row>
    <row r="1257" spans="177:177">
      <c r="FU1257" s="48"/>
    </row>
    <row r="1258" spans="177:177">
      <c r="FU1258" s="48"/>
    </row>
    <row r="1259" spans="177:177">
      <c r="FU1259" s="48"/>
    </row>
    <row r="1260" spans="177:177">
      <c r="FU1260" s="48"/>
    </row>
    <row r="1261" spans="177:177">
      <c r="FU1261" s="48"/>
    </row>
    <row r="1262" spans="177:177">
      <c r="FU1262" s="48"/>
    </row>
    <row r="1263" spans="177:177">
      <c r="FU1263" s="48"/>
    </row>
    <row r="1264" spans="177:177">
      <c r="FU1264" s="48"/>
    </row>
    <row r="1265" spans="177:177">
      <c r="FU1265" s="48"/>
    </row>
    <row r="1266" spans="177:177">
      <c r="FU1266" s="48"/>
    </row>
    <row r="1267" spans="177:177">
      <c r="FU1267" s="48"/>
    </row>
    <row r="1268" spans="177:177">
      <c r="FU1268" s="48"/>
    </row>
    <row r="1269" spans="177:177">
      <c r="FU1269" s="48"/>
    </row>
    <row r="1270" spans="177:177">
      <c r="FU1270" s="48"/>
    </row>
    <row r="1271" spans="177:177">
      <c r="FU1271" s="48"/>
    </row>
    <row r="1272" spans="177:177">
      <c r="FU1272" s="48"/>
    </row>
    <row r="1273" spans="177:177">
      <c r="FU1273" s="48"/>
    </row>
    <row r="1274" spans="177:177">
      <c r="FU1274" s="48"/>
    </row>
    <row r="1275" spans="177:177">
      <c r="FU1275" s="48"/>
    </row>
    <row r="1276" spans="177:177">
      <c r="FU1276" s="48"/>
    </row>
    <row r="1277" spans="177:177">
      <c r="FU1277" s="48"/>
    </row>
    <row r="1278" spans="177:177">
      <c r="FU1278" s="48"/>
    </row>
    <row r="1279" spans="177:177">
      <c r="FU1279" s="48"/>
    </row>
    <row r="1280" spans="177:177">
      <c r="FU1280" s="48"/>
    </row>
    <row r="1281" spans="177:177">
      <c r="FU1281" s="48"/>
    </row>
    <row r="1282" spans="177:177">
      <c r="FU1282" s="48"/>
    </row>
    <row r="1283" spans="177:177">
      <c r="FU1283" s="48"/>
    </row>
    <row r="1284" spans="177:177">
      <c r="FU1284" s="48"/>
    </row>
    <row r="1285" spans="177:177">
      <c r="FU1285" s="48"/>
    </row>
  </sheetData>
  <mergeCells count="149">
    <mergeCell ref="FS13:FT13"/>
    <mergeCell ref="FS15:FT15"/>
    <mergeCell ref="A15:B15"/>
    <mergeCell ref="A13:B13"/>
    <mergeCell ref="DD1:DM1"/>
    <mergeCell ref="DN1:DW1"/>
    <mergeCell ref="DX1:EG1"/>
    <mergeCell ref="EH1:EQ1"/>
    <mergeCell ref="ER1:FA1"/>
    <mergeCell ref="FB1:FK1"/>
    <mergeCell ref="F4:G4"/>
    <mergeCell ref="R1:AA1"/>
    <mergeCell ref="AB1:AK1"/>
    <mergeCell ref="AL1:AU1"/>
    <mergeCell ref="AV1:BE1"/>
    <mergeCell ref="BF1:BO1"/>
    <mergeCell ref="BP1:BY1"/>
    <mergeCell ref="BZ1:CI1"/>
    <mergeCell ref="CJ1:CS1"/>
    <mergeCell ref="CT1:DC1"/>
    <mergeCell ref="ER2:FA2"/>
    <mergeCell ref="AV4:BE4"/>
    <mergeCell ref="BF4:BO4"/>
    <mergeCell ref="BP4:BY4"/>
    <mergeCell ref="BP3:BY3"/>
    <mergeCell ref="BZ3:CI3"/>
    <mergeCell ref="CJ3:CS3"/>
    <mergeCell ref="CT3:DC3"/>
    <mergeCell ref="DD3:DM3"/>
    <mergeCell ref="DN3:DW3"/>
    <mergeCell ref="DX3:EG3"/>
    <mergeCell ref="BZ4:CI4"/>
    <mergeCell ref="EV5:EW5"/>
    <mergeCell ref="EH5:EI5"/>
    <mergeCell ref="EJ5:EK5"/>
    <mergeCell ref="EL5:EM5"/>
    <mergeCell ref="EN5:EO5"/>
    <mergeCell ref="EP5:EQ5"/>
    <mergeCell ref="ED5:EE5"/>
    <mergeCell ref="EF5:EG5"/>
    <mergeCell ref="DN5:DO5"/>
    <mergeCell ref="DP5:DQ5"/>
    <mergeCell ref="DR5:DS5"/>
    <mergeCell ref="DT5:DU5"/>
    <mergeCell ref="DV5:DW5"/>
    <mergeCell ref="ER5:ES5"/>
    <mergeCell ref="ET5:EU5"/>
    <mergeCell ref="DL5:DM5"/>
    <mergeCell ref="BZ5:CA5"/>
    <mergeCell ref="CB5:CC5"/>
    <mergeCell ref="CD5:CE5"/>
    <mergeCell ref="CF5:CG5"/>
    <mergeCell ref="CH5:CI5"/>
    <mergeCell ref="DD5:DE5"/>
    <mergeCell ref="DF5:DG5"/>
    <mergeCell ref="DH5:DI5"/>
    <mergeCell ref="DJ5:DK5"/>
    <mergeCell ref="CJ5:CK5"/>
    <mergeCell ref="CL5:CM5"/>
    <mergeCell ref="CN5:CO5"/>
    <mergeCell ref="CP5:CQ5"/>
    <mergeCell ref="CR5:CS5"/>
    <mergeCell ref="CT5:CU5"/>
    <mergeCell ref="CV5:CW5"/>
    <mergeCell ref="CX5:CY5"/>
    <mergeCell ref="CZ5:DA5"/>
    <mergeCell ref="DB5:DC5"/>
    <mergeCell ref="ER4:FA4"/>
    <mergeCell ref="CT2:DC2"/>
    <mergeCell ref="DD2:DM2"/>
    <mergeCell ref="DN2:DW2"/>
    <mergeCell ref="DX2:EG2"/>
    <mergeCell ref="EH2:EQ2"/>
    <mergeCell ref="DX5:DY5"/>
    <mergeCell ref="DZ5:EA5"/>
    <mergeCell ref="EB5:EC5"/>
    <mergeCell ref="EX5:EY5"/>
    <mergeCell ref="EZ5:FA5"/>
    <mergeCell ref="BJ5:BK5"/>
    <mergeCell ref="BL5:BM5"/>
    <mergeCell ref="BN5:BO5"/>
    <mergeCell ref="AV2:BE2"/>
    <mergeCell ref="BF2:BO2"/>
    <mergeCell ref="AP5:AQ5"/>
    <mergeCell ref="AR5:AS5"/>
    <mergeCell ref="AV5:AW5"/>
    <mergeCell ref="AX5:AY5"/>
    <mergeCell ref="AZ5:BA5"/>
    <mergeCell ref="BB5:BC5"/>
    <mergeCell ref="BD5:BE5"/>
    <mergeCell ref="AV3:BE3"/>
    <mergeCell ref="BF3:BO3"/>
    <mergeCell ref="AB5:AC5"/>
    <mergeCell ref="AD5:AE5"/>
    <mergeCell ref="AF5:AG5"/>
    <mergeCell ref="AH5:AI5"/>
    <mergeCell ref="AJ5:AK5"/>
    <mergeCell ref="AT5:AU5"/>
    <mergeCell ref="H4:Q4"/>
    <mergeCell ref="BF5:BG5"/>
    <mergeCell ref="BH5:BI5"/>
    <mergeCell ref="FB3:FK3"/>
    <mergeCell ref="FB4:FK4"/>
    <mergeCell ref="FB5:FC5"/>
    <mergeCell ref="FD5:FE5"/>
    <mergeCell ref="FF5:FG5"/>
    <mergeCell ref="FH5:FI5"/>
    <mergeCell ref="FJ5:FK5"/>
    <mergeCell ref="BP2:BY2"/>
    <mergeCell ref="BZ2:CI2"/>
    <mergeCell ref="CJ2:CS2"/>
    <mergeCell ref="EH3:EQ3"/>
    <mergeCell ref="ER3:FA3"/>
    <mergeCell ref="BP5:BQ5"/>
    <mergeCell ref="FB2:FK2"/>
    <mergeCell ref="BR5:BS5"/>
    <mergeCell ref="BT5:BU5"/>
    <mergeCell ref="BV5:BW5"/>
    <mergeCell ref="BX5:BY5"/>
    <mergeCell ref="CJ4:CS4"/>
    <mergeCell ref="CT4:DC4"/>
    <mergeCell ref="DD4:DM4"/>
    <mergeCell ref="DN4:DW4"/>
    <mergeCell ref="DX4:EG4"/>
    <mergeCell ref="EH4:EQ4"/>
    <mergeCell ref="D4:E4"/>
    <mergeCell ref="R2:AA2"/>
    <mergeCell ref="AB2:AK2"/>
    <mergeCell ref="AL2:AU2"/>
    <mergeCell ref="R4:AA4"/>
    <mergeCell ref="R5:S5"/>
    <mergeCell ref="R3:AA3"/>
    <mergeCell ref="AB3:AK3"/>
    <mergeCell ref="AL3:AU3"/>
    <mergeCell ref="AN5:AO5"/>
    <mergeCell ref="D5:E5"/>
    <mergeCell ref="AL5:AM5"/>
    <mergeCell ref="P5:Q5"/>
    <mergeCell ref="T5:U5"/>
    <mergeCell ref="V5:W5"/>
    <mergeCell ref="X5:Y5"/>
    <mergeCell ref="Z5:AA5"/>
    <mergeCell ref="L5:M5"/>
    <mergeCell ref="N5:O5"/>
    <mergeCell ref="F5:G5"/>
    <mergeCell ref="H5:I5"/>
    <mergeCell ref="J5:K5"/>
    <mergeCell ref="AB4:AK4"/>
    <mergeCell ref="AL4:AU4"/>
  </mergeCells>
  <pageMargins left="0.70866141732283505" right="0.70866141732283505" top="0.74803149606299202" bottom="0.74803149606299202" header="0.31496062992126" footer="0.31496062992126"/>
  <pageSetup scale="50" orientation="portrait" r:id="rId1"/>
  <colBreaks count="16" manualBreakCount="16">
    <brk id="7" max="1048575" man="1"/>
    <brk id="17" max="1048575" man="1"/>
    <brk id="27" max="1048575" man="1"/>
    <brk id="37" max="1048575" man="1"/>
    <brk id="47" max="1048575" man="1"/>
    <brk id="57" max="1048575" man="1"/>
    <brk id="67" max="1048575" man="1"/>
    <brk id="77" max="1048575" man="1"/>
    <brk id="87" max="1048575" man="1"/>
    <brk id="97" max="1048575" man="1"/>
    <brk id="107" max="1048575" man="1"/>
    <brk id="117" max="1048575" man="1"/>
    <brk id="127" max="1048575" man="1"/>
    <brk id="137" max="1048575" man="1"/>
    <brk id="147" max="1048575" man="1"/>
    <brk id="15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IF(Instructions!$C$2="Français",$FS$3:$FS$5,$FU$3:$FU$5)</xm:f>
          </x14:formula1>
          <xm:sqref>R3:FK3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81E8-9A94-4D06-B9E9-EAC7C2AE36B6}">
  <sheetPr codeName="Feuil5"/>
  <dimension ref="A1:CS72"/>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1" width="8.6328125" style="166" customWidth="1"/>
    <col min="2" max="2" width="9.36328125" style="166" customWidth="1"/>
    <col min="3" max="3" width="57.36328125" style="166" customWidth="1"/>
    <col min="4" max="4" width="5.54296875" style="383" bestFit="1" customWidth="1"/>
    <col min="5" max="5" width="12.6328125" style="55" customWidth="1"/>
    <col min="6" max="6" width="13.90625" style="55" customWidth="1"/>
    <col min="7" max="86" width="11" style="55" customWidth="1"/>
    <col min="87" max="88" width="8" style="55"/>
    <col min="89" max="90" width="3.36328125" style="55" hidden="1" customWidth="1"/>
    <col min="91" max="91" width="45.36328125" style="55" hidden="1" customWidth="1"/>
    <col min="92" max="92" width="8" style="55" hidden="1" customWidth="1"/>
    <col min="93" max="94" width="3.36328125" style="55" hidden="1" customWidth="1"/>
    <col min="95" max="95" width="45.36328125" style="55" hidden="1" customWidth="1"/>
    <col min="96" max="96" width="9.90625" style="55" customWidth="1"/>
    <col min="97" max="16384" width="8" style="55"/>
  </cols>
  <sheetData>
    <row r="1" spans="1:97">
      <c r="A1" s="373" t="str">
        <f>IF(Instructions!D9="","",Instructions!D9)</f>
        <v/>
      </c>
      <c r="B1" s="53"/>
      <c r="C1" s="53"/>
      <c r="D1" s="288"/>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K1" s="53" t="s">
        <v>130</v>
      </c>
      <c r="CO1" s="53" t="s">
        <v>131</v>
      </c>
    </row>
    <row r="2" spans="1:97">
      <c r="A2" s="329" t="str">
        <f>IF(Langue="Français",'20.11'!CK2,'20.11'!CO2)</f>
        <v>Page 20.11 of the core financial statement return</v>
      </c>
      <c r="B2" s="141"/>
      <c r="C2" s="141"/>
      <c r="D2" s="378"/>
      <c r="E2" s="54"/>
      <c r="F2" s="54"/>
      <c r="G2" s="54"/>
      <c r="H2" s="54"/>
      <c r="I2" s="54"/>
      <c r="J2" s="54"/>
      <c r="K2" s="54"/>
      <c r="L2" s="695" t="str">
        <f>IF('20.10'!$R$2=0,"",'20.10'!$R$2)</f>
        <v>Adverse scenario 1</v>
      </c>
      <c r="M2" s="737"/>
      <c r="N2" s="737"/>
      <c r="O2" s="737"/>
      <c r="P2" s="738"/>
      <c r="Q2" s="695" t="str">
        <f>IF('20.10'!$AB$2=0,"",'20.10'!$AB$2)</f>
        <v>Adverse scenario 2</v>
      </c>
      <c r="R2" s="737"/>
      <c r="S2" s="737"/>
      <c r="T2" s="737"/>
      <c r="U2" s="738"/>
      <c r="V2" s="695" t="str">
        <f>IF('20.10'!$AL$2=0,"",'20.10'!$AL$2)</f>
        <v>Adverse scenario 3</v>
      </c>
      <c r="W2" s="737"/>
      <c r="X2" s="737"/>
      <c r="Y2" s="737"/>
      <c r="Z2" s="738"/>
      <c r="AA2" s="695" t="str">
        <f>IF('20.10'!$AV$2=0,"",'20.10'!$AV$2)</f>
        <v>Adverse scenario 4</v>
      </c>
      <c r="AB2" s="737"/>
      <c r="AC2" s="737"/>
      <c r="AD2" s="737"/>
      <c r="AE2" s="738"/>
      <c r="AF2" s="695" t="str">
        <f>IF('20.10'!$BF$2=0,"",'20.10'!$BF$2)</f>
        <v>Adverse scenario 5</v>
      </c>
      <c r="AG2" s="737"/>
      <c r="AH2" s="737"/>
      <c r="AI2" s="737"/>
      <c r="AJ2" s="738"/>
      <c r="AK2" s="695" t="str">
        <f>IF('20.10'!$BP$2=0,"",'20.10'!$BP$2)</f>
        <v>Adverse scenario 6</v>
      </c>
      <c r="AL2" s="737"/>
      <c r="AM2" s="737"/>
      <c r="AN2" s="737"/>
      <c r="AO2" s="738"/>
      <c r="AP2" s="695" t="str">
        <f>IF('20.10'!$BZ$2=0,"",'20.10'!$BZ$2)</f>
        <v>Adverse scenario 7</v>
      </c>
      <c r="AQ2" s="737"/>
      <c r="AR2" s="737"/>
      <c r="AS2" s="737"/>
      <c r="AT2" s="738"/>
      <c r="AU2" s="695" t="str">
        <f>IF('20.10'!$CJ$2=0,"",'20.10'!$CJ$2)</f>
        <v>Adverse scenario 8</v>
      </c>
      <c r="AV2" s="737"/>
      <c r="AW2" s="737"/>
      <c r="AX2" s="737"/>
      <c r="AY2" s="738"/>
      <c r="AZ2" s="695" t="str">
        <f>IF('20.10'!$CT$2=0,"",'20.10'!$CT$2)</f>
        <v>Adverse scenario 9</v>
      </c>
      <c r="BA2" s="737"/>
      <c r="BB2" s="737"/>
      <c r="BC2" s="737"/>
      <c r="BD2" s="738"/>
      <c r="BE2" s="695" t="str">
        <f>IF('20.10'!$DD$2=0,"",'20.10'!$DD$2)</f>
        <v>Adverse scenario 10</v>
      </c>
      <c r="BF2" s="737"/>
      <c r="BG2" s="737"/>
      <c r="BH2" s="737"/>
      <c r="BI2" s="738"/>
      <c r="BJ2" s="695" t="str">
        <f>IF('20.10'!$DN$2=0,"",'20.10'!$DN$2)</f>
        <v>Adverse scenario 11</v>
      </c>
      <c r="BK2" s="737"/>
      <c r="BL2" s="737"/>
      <c r="BM2" s="737"/>
      <c r="BN2" s="738"/>
      <c r="BO2" s="695" t="str">
        <f>IF('20.10'!$DX$2=0,"",'20.10'!$DX$2)</f>
        <v>Adverse scenario 12</v>
      </c>
      <c r="BP2" s="737"/>
      <c r="BQ2" s="737"/>
      <c r="BR2" s="737"/>
      <c r="BS2" s="738"/>
      <c r="BT2" s="695" t="str">
        <f>IF('20.10'!$EH$2=0,"",'20.10'!$EH$2)</f>
        <v>Adverse scenario 13</v>
      </c>
      <c r="BU2" s="737"/>
      <c r="BV2" s="737"/>
      <c r="BW2" s="737"/>
      <c r="BX2" s="738"/>
      <c r="BY2" s="695" t="str">
        <f>IF('20.10'!$ER$2=0,"",'20.10'!$ER$2)</f>
        <v>Adverse scenario 14</v>
      </c>
      <c r="BZ2" s="737"/>
      <c r="CA2" s="737"/>
      <c r="CB2" s="737"/>
      <c r="CC2" s="738"/>
      <c r="CD2" s="695" t="str">
        <f>IF('20.10'!$FB$2=0,"",'20.10'!$FB$2)</f>
        <v>Adverse scenario 15</v>
      </c>
      <c r="CE2" s="737"/>
      <c r="CF2" s="737"/>
      <c r="CG2" s="737"/>
      <c r="CH2" s="738"/>
      <c r="CK2" s="55" t="s">
        <v>665</v>
      </c>
      <c r="CO2" s="55" t="s">
        <v>658</v>
      </c>
    </row>
    <row r="3" spans="1:97">
      <c r="A3" s="142"/>
      <c r="B3" s="142"/>
      <c r="C3" s="142"/>
      <c r="D3" s="379"/>
      <c r="E3" s="54"/>
      <c r="F3" s="54"/>
      <c r="G3" s="54"/>
      <c r="H3" s="54"/>
      <c r="I3" s="54"/>
      <c r="J3" s="54"/>
      <c r="K3" s="54"/>
      <c r="L3" s="734" t="str">
        <f>IF('20.10'!$R$3='20.10'!$FS$3,$CK$3,IF('20.10'!$R$3='20.10'!$FU$3,$CO$3,IF('20.10'!$R$3=0,"",'20.10'!$R$3)))</f>
        <v>In tab 20.10, select the type of scenario.</v>
      </c>
      <c r="M3" s="735"/>
      <c r="N3" s="735"/>
      <c r="O3" s="735"/>
      <c r="P3" s="736"/>
      <c r="Q3" s="734" t="str">
        <f>IF('20.10'!$AB$3='20.10'!$FS$3,$CK$3,IF('20.10'!$AB$3='20.10'!$FU$3,$CO$3,IF('20.10'!$AB$3=0,"",'20.10'!$AB$3)))</f>
        <v>In tab 20.10, select the type of scenario.</v>
      </c>
      <c r="R3" s="735"/>
      <c r="S3" s="735"/>
      <c r="T3" s="735"/>
      <c r="U3" s="736"/>
      <c r="V3" s="734" t="str">
        <f>IF('20.10'!$AL$3='20.10'!$FS$3,$CK$3,IF('20.10'!$AL$3='20.10'!$FU$3,$CO$3,IF('20.10'!$AL$3=0,"",'20.10'!$AL$3)))</f>
        <v>In tab 20.10, select the type of scenario.</v>
      </c>
      <c r="W3" s="735"/>
      <c r="X3" s="735"/>
      <c r="Y3" s="735"/>
      <c r="Z3" s="736"/>
      <c r="AA3" s="734" t="str">
        <f>IF('20.10'!$AV$3='20.10'!$FS$3,$CK$3,IF('20.10'!$AV$3='20.10'!$FU$3,$CO$3,IF('20.10'!$AV$3=0,"",'20.10'!$AV$3)))</f>
        <v>In tab 20.10, select the type of scenario.</v>
      </c>
      <c r="AB3" s="735"/>
      <c r="AC3" s="735"/>
      <c r="AD3" s="735"/>
      <c r="AE3" s="736"/>
      <c r="AF3" s="734" t="str">
        <f>IF('20.10'!$BF$3='20.10'!$FS$3,$CK$3,IF('20.10'!$BF$3='20.10'!$FU$3,$CO$3,IF('20.10'!$BF$3=0,"",'20.10'!$BF$3)))</f>
        <v>In tab 20.10, select the type of scenario.</v>
      </c>
      <c r="AG3" s="735"/>
      <c r="AH3" s="735"/>
      <c r="AI3" s="735"/>
      <c r="AJ3" s="736"/>
      <c r="AK3" s="734" t="str">
        <f>IF('20.10'!$BP$3='20.10'!$FS$3,$CK$3,IF('20.10'!$BP$3='20.10'!$FU$3,$CO$3,IF('20.10'!$BP$3=0,"",'20.10'!$BP$3)))</f>
        <v>In tab 20.10, select the type of scenario.</v>
      </c>
      <c r="AL3" s="735"/>
      <c r="AM3" s="735"/>
      <c r="AN3" s="735"/>
      <c r="AO3" s="736"/>
      <c r="AP3" s="734" t="str">
        <f>IF('20.10'!$BZ$3='20.10'!$FS$3,$CK$3,IF('20.10'!$BZ$3='20.10'!$FU$3,$CO$3,IF('20.10'!$BZ$3=0,"",'20.10'!$BZ$3)))</f>
        <v>In tab 20.10, select the type of scenario.</v>
      </c>
      <c r="AQ3" s="735"/>
      <c r="AR3" s="735"/>
      <c r="AS3" s="735"/>
      <c r="AT3" s="736"/>
      <c r="AU3" s="734" t="str">
        <f>IF('20.10'!$CJ$3='20.10'!$FS$3,$CK$3,IF('20.10'!$CJ$3='20.10'!$FU$3,$CO$3,IF('20.10'!$CJ$3=0,"",'20.10'!$CJ$3)))</f>
        <v>In tab 20.10, select the type of scenario.</v>
      </c>
      <c r="AV3" s="735"/>
      <c r="AW3" s="735"/>
      <c r="AX3" s="735"/>
      <c r="AY3" s="736"/>
      <c r="AZ3" s="734" t="str">
        <f>IF('20.10'!$CT$3='20.10'!$FS$3,$CK$3,IF('20.10'!$CT$3='20.10'!$FU$3,$CO$3,IF('20.10'!$CT$3=0,"",'20.10'!$CT$3)))</f>
        <v>In tab 20.10, select the type of scenario.</v>
      </c>
      <c r="BA3" s="735"/>
      <c r="BB3" s="735"/>
      <c r="BC3" s="735"/>
      <c r="BD3" s="736"/>
      <c r="BE3" s="734" t="str">
        <f>IF('20.10'!$DD$3='20.10'!$FS$3,$CK$3,IF('20.10'!$DD$3='20.10'!$FU$3,$CO$3,IF('20.10'!$DD$3=0,"",'20.10'!$DD$3)))</f>
        <v>In tab 20.10, select the type of scenario.</v>
      </c>
      <c r="BF3" s="735"/>
      <c r="BG3" s="735"/>
      <c r="BH3" s="735"/>
      <c r="BI3" s="736"/>
      <c r="BJ3" s="734" t="str">
        <f>IF('20.10'!$DN$3='20.10'!$FS$3,$CK$3,IF('20.10'!$DN$3='20.10'!$FU$3,$CO$3,IF('20.10'!$DN$3=0,"",'20.10'!$DN$3)))</f>
        <v>In tab 20.10, select the type of scenario.</v>
      </c>
      <c r="BK3" s="735"/>
      <c r="BL3" s="735"/>
      <c r="BM3" s="735"/>
      <c r="BN3" s="736"/>
      <c r="BO3" s="734" t="str">
        <f>IF('20.10'!$DX$3='20.10'!$FS$3,$CK$3,IF('20.10'!$DX$3='20.10'!$FU$3,$CO$3,IF('20.10'!$DX$3=0,"",'20.10'!$DX$3)))</f>
        <v>In tab 20.10, select the type of scenario.</v>
      </c>
      <c r="BP3" s="735"/>
      <c r="BQ3" s="735"/>
      <c r="BR3" s="735"/>
      <c r="BS3" s="736"/>
      <c r="BT3" s="734" t="str">
        <f>IF('20.10'!$EH$3='20.10'!$FS$3,$CK$3,IF('20.10'!$EH$3='20.10'!$FU$3,$CO$3,IF('20.10'!$EH$3=0,"",'20.10'!$EH$3)))</f>
        <v>In tab 20.10, select the type of scenario.</v>
      </c>
      <c r="BU3" s="735"/>
      <c r="BV3" s="735"/>
      <c r="BW3" s="735"/>
      <c r="BX3" s="736"/>
      <c r="BY3" s="734" t="str">
        <f>IF('20.10'!$ER$3='20.10'!$FS$3,$CK$3,IF('20.10'!$ER$3='20.10'!$FU$3,$CO$3,IF('20.10'!$ER$3=0,"",'20.10'!$ER$3)))</f>
        <v>In tab 20.10, select the type of scenario.</v>
      </c>
      <c r="BZ3" s="735"/>
      <c r="CA3" s="735"/>
      <c r="CB3" s="735"/>
      <c r="CC3" s="736"/>
      <c r="CD3" s="734" t="str">
        <f>IF('20.10'!$FB$3='20.10'!$FS$3,$CK$3,IF('20.10'!$FB$3='20.10'!$FU$3,$CO$3,IF('20.10'!$FB$3=0,"",'20.10'!$FB$3)))</f>
        <v>In tab 20.10, select the type of scenario.</v>
      </c>
      <c r="CE3" s="735"/>
      <c r="CF3" s="735"/>
      <c r="CG3" s="735"/>
      <c r="CH3" s="736"/>
      <c r="CK3" s="44" t="s">
        <v>178</v>
      </c>
      <c r="CO3" s="44" t="s">
        <v>592</v>
      </c>
    </row>
    <row r="4" spans="1:97">
      <c r="A4" s="55"/>
      <c r="B4" s="55"/>
      <c r="C4" s="55"/>
      <c r="D4" s="289"/>
      <c r="E4" s="54"/>
      <c r="F4" s="54"/>
      <c r="G4" s="54"/>
      <c r="H4" s="54"/>
      <c r="I4" s="54"/>
      <c r="J4" s="54"/>
      <c r="K4" s="54"/>
      <c r="L4" s="730" t="str">
        <f>IF('20.10'!$R$4='20.10'!$FS$6,$CK$4,IF('20.10'!$R$4='20.10'!$FU$6,$CO$4,'20.10'!$R$4))</f>
        <v>In tab 20.10, describe briefly the scenario by including the main assumptions.</v>
      </c>
      <c r="M4" s="731"/>
      <c r="N4" s="731"/>
      <c r="O4" s="731"/>
      <c r="P4" s="732"/>
      <c r="Q4" s="730" t="str">
        <f>IF('20.10'!$AB$4='20.10'!$FS$6,$CK$4,IF('20.10'!$AB$4='20.10'!$FU$6,$CO$4,'20.10'!$AB$4))</f>
        <v>In tab 20.10, describe briefly the scenario by including the main assumptions.</v>
      </c>
      <c r="R4" s="731"/>
      <c r="S4" s="731"/>
      <c r="T4" s="731"/>
      <c r="U4" s="732"/>
      <c r="V4" s="730" t="str">
        <f>IF('20.10'!$AL$4='20.10'!$FS$6,$CK$4,IF('20.10'!$AL$4='20.10'!$FU$6,$CO$4,'20.10'!$AL$4))</f>
        <v>In tab 20.10, describe briefly the scenario by including the main assumptions.</v>
      </c>
      <c r="W4" s="731"/>
      <c r="X4" s="731"/>
      <c r="Y4" s="731"/>
      <c r="Z4" s="732"/>
      <c r="AA4" s="730" t="str">
        <f>IF('20.10'!$AV$4='20.10'!$FS$6,$CK$4,IF('20.10'!$AV$4='20.10'!$FU$6,$CO$4,'20.10'!$AV$4))</f>
        <v>In tab 20.10, describe briefly the scenario by including the main assumptions.</v>
      </c>
      <c r="AB4" s="731"/>
      <c r="AC4" s="731"/>
      <c r="AD4" s="731"/>
      <c r="AE4" s="732"/>
      <c r="AF4" s="730" t="str">
        <f>IF('20.10'!$BF$4='20.10'!$FS$6,$CK$4,IF('20.10'!$BF$4='20.10'!$FU$6,$CO$4,'20.10'!$BF$4))</f>
        <v>In tab 20.10, describe briefly the scenario by including the main assumptions.</v>
      </c>
      <c r="AG4" s="731"/>
      <c r="AH4" s="731"/>
      <c r="AI4" s="731"/>
      <c r="AJ4" s="732"/>
      <c r="AK4" s="730" t="str">
        <f>IF('20.10'!$BP$4='20.10'!$FS$6,$CK$4,IF('20.10'!$BP$4='20.10'!$FU$6,$CO$4,'20.10'!$BP$4))</f>
        <v>In tab 20.10, describe briefly the scenario by including the main assumptions.</v>
      </c>
      <c r="AL4" s="731"/>
      <c r="AM4" s="731"/>
      <c r="AN4" s="731"/>
      <c r="AO4" s="732"/>
      <c r="AP4" s="730" t="str">
        <f>IF('20.10'!$BZ$4='20.10'!$FS$6,$CK$4,IF('20.10'!$BZ$4='20.10'!$FU$6,$CO$4,'20.10'!$BZ$4))</f>
        <v>In tab 20.10, describe briefly the scenario by including the main assumptions.</v>
      </c>
      <c r="AQ4" s="731"/>
      <c r="AR4" s="731"/>
      <c r="AS4" s="731"/>
      <c r="AT4" s="732"/>
      <c r="AU4" s="730" t="str">
        <f>IF('20.10'!$CJ$4='20.10'!$FS$6,$CK$4,IF('20.10'!$CJ$4='20.10'!$FU$6,$CO$4,'20.10'!$CJ$4))</f>
        <v>In tab 20.10, describe briefly the scenario by including the main assumptions.</v>
      </c>
      <c r="AV4" s="731"/>
      <c r="AW4" s="731"/>
      <c r="AX4" s="731"/>
      <c r="AY4" s="732"/>
      <c r="AZ4" s="730" t="str">
        <f>IF('20.10'!$CT$4='20.10'!$FS$6,$CK$4,IF('20.10'!$CT$4='20.10'!$FU$6,$CO$4,'20.10'!$CT$4))</f>
        <v>In tab 20.10, describe briefly the scenario by including the main assumptions.</v>
      </c>
      <c r="BA4" s="731"/>
      <c r="BB4" s="731"/>
      <c r="BC4" s="731"/>
      <c r="BD4" s="732"/>
      <c r="BE4" s="730" t="str">
        <f>IF('20.10'!$DD$4='20.10'!$FS$6,$CK$4,IF('20.10'!$DD$4='20.10'!$FU$6,$CO$4,'20.10'!$DD$4))</f>
        <v>In tab 20.10, describe briefly the scenario by including the main assumptions.</v>
      </c>
      <c r="BF4" s="731"/>
      <c r="BG4" s="731"/>
      <c r="BH4" s="731"/>
      <c r="BI4" s="732"/>
      <c r="BJ4" s="730" t="str">
        <f>IF('20.10'!$DN$4='20.10'!$FS$6,$CK$4,IF('20.10'!$DN$4='20.10'!$FU$6,$CO$4,'20.10'!$DN$4))</f>
        <v>In tab 20.10, describe briefly the scenario by including the main assumptions.</v>
      </c>
      <c r="BK4" s="731"/>
      <c r="BL4" s="731"/>
      <c r="BM4" s="731"/>
      <c r="BN4" s="732"/>
      <c r="BO4" s="730" t="str">
        <f>IF('20.10'!$DX$4='20.10'!$FS$6,$CK$4,IF('20.10'!$DX$4='20.10'!$FU$6,$CO$4,'20.10'!$DX$4))</f>
        <v>In tab 20.10, describe briefly the scenario by including the main assumptions.</v>
      </c>
      <c r="BP4" s="731"/>
      <c r="BQ4" s="731"/>
      <c r="BR4" s="731"/>
      <c r="BS4" s="732"/>
      <c r="BT4" s="730" t="str">
        <f>IF('20.10'!$EH$4='20.10'!$FS$6,$CK$4,IF('20.10'!$EH$4='20.10'!$FU$6,$CO$4,'20.10'!$EH$4))</f>
        <v>In tab 20.10, describe briefly the scenario by including the main assumptions.</v>
      </c>
      <c r="BU4" s="731"/>
      <c r="BV4" s="731"/>
      <c r="BW4" s="731"/>
      <c r="BX4" s="732"/>
      <c r="BY4" s="730" t="str">
        <f>IF('20.10'!$ER$4='20.10'!$FS$6,$CK$4,IF('20.10'!$ER$4='20.10'!$FU$6,$CO$4,'20.10'!$ER$4))</f>
        <v>In tab 20.10, describe briefly the scenario by including the main assumptions.</v>
      </c>
      <c r="BZ4" s="731"/>
      <c r="CA4" s="731"/>
      <c r="CB4" s="731"/>
      <c r="CC4" s="732"/>
      <c r="CD4" s="730" t="str">
        <f>IF('20.10'!$FB$4='20.10'!$FS$6,$CK$4,IF('20.10'!$FB$4='20.10'!$FU$6,$CO$4,'20.10'!$FB$4))</f>
        <v>In tab 20.10, describe briefly the scenario by including the main assumptions.</v>
      </c>
      <c r="CE4" s="731"/>
      <c r="CF4" s="731"/>
      <c r="CG4" s="731"/>
      <c r="CH4" s="732"/>
      <c r="CK4" s="44" t="s">
        <v>177</v>
      </c>
      <c r="CO4" s="44" t="s">
        <v>591</v>
      </c>
    </row>
    <row r="5" spans="1:97" ht="62.4" customHeight="1">
      <c r="A5" s="55"/>
      <c r="B5" s="55"/>
      <c r="C5" s="55"/>
      <c r="D5" s="289"/>
      <c r="E5" s="367" t="str">
        <f>'20.10'!$D$4</f>
        <v>Historical</v>
      </c>
      <c r="F5" s="380" t="str">
        <f>'20.10'!$F$4</f>
        <v>Last report base scenario</v>
      </c>
      <c r="G5" s="733" t="str">
        <f>'20.10'!$H$4</f>
        <v>Base scenario</v>
      </c>
      <c r="H5" s="733"/>
      <c r="I5" s="733"/>
      <c r="J5" s="733"/>
      <c r="K5" s="733"/>
      <c r="L5" s="730"/>
      <c r="M5" s="731"/>
      <c r="N5" s="731"/>
      <c r="O5" s="731"/>
      <c r="P5" s="732"/>
      <c r="Q5" s="730"/>
      <c r="R5" s="731"/>
      <c r="S5" s="731"/>
      <c r="T5" s="731"/>
      <c r="U5" s="732"/>
      <c r="V5" s="730"/>
      <c r="W5" s="731"/>
      <c r="X5" s="731"/>
      <c r="Y5" s="731"/>
      <c r="Z5" s="732"/>
      <c r="AA5" s="730"/>
      <c r="AB5" s="731"/>
      <c r="AC5" s="731"/>
      <c r="AD5" s="731"/>
      <c r="AE5" s="732"/>
      <c r="AF5" s="730"/>
      <c r="AG5" s="731"/>
      <c r="AH5" s="731"/>
      <c r="AI5" s="731"/>
      <c r="AJ5" s="732"/>
      <c r="AK5" s="730"/>
      <c r="AL5" s="731"/>
      <c r="AM5" s="731"/>
      <c r="AN5" s="731"/>
      <c r="AO5" s="732"/>
      <c r="AP5" s="730"/>
      <c r="AQ5" s="731"/>
      <c r="AR5" s="731"/>
      <c r="AS5" s="731"/>
      <c r="AT5" s="732"/>
      <c r="AU5" s="730"/>
      <c r="AV5" s="731"/>
      <c r="AW5" s="731"/>
      <c r="AX5" s="731"/>
      <c r="AY5" s="732"/>
      <c r="AZ5" s="730"/>
      <c r="BA5" s="731"/>
      <c r="BB5" s="731"/>
      <c r="BC5" s="731"/>
      <c r="BD5" s="732"/>
      <c r="BE5" s="730"/>
      <c r="BF5" s="731"/>
      <c r="BG5" s="731"/>
      <c r="BH5" s="731"/>
      <c r="BI5" s="732"/>
      <c r="BJ5" s="730"/>
      <c r="BK5" s="731"/>
      <c r="BL5" s="731"/>
      <c r="BM5" s="731"/>
      <c r="BN5" s="732"/>
      <c r="BO5" s="730"/>
      <c r="BP5" s="731"/>
      <c r="BQ5" s="731"/>
      <c r="BR5" s="731"/>
      <c r="BS5" s="732"/>
      <c r="BT5" s="730"/>
      <c r="BU5" s="731"/>
      <c r="BV5" s="731"/>
      <c r="BW5" s="731"/>
      <c r="BX5" s="732"/>
      <c r="BY5" s="730"/>
      <c r="BZ5" s="731"/>
      <c r="CA5" s="731"/>
      <c r="CB5" s="731"/>
      <c r="CC5" s="732"/>
      <c r="CD5" s="730"/>
      <c r="CE5" s="731"/>
      <c r="CF5" s="731"/>
      <c r="CG5" s="731"/>
      <c r="CH5" s="732"/>
    </row>
    <row r="6" spans="1:97" s="465" customFormat="1">
      <c r="D6" s="466"/>
      <c r="E6" s="473">
        <f>Instructions!$G$1</f>
        <v>2023</v>
      </c>
      <c r="F6" s="472">
        <f>Instructions!$G$1</f>
        <v>2023</v>
      </c>
      <c r="G6" s="467">
        <f>F6+1</f>
        <v>2024</v>
      </c>
      <c r="H6" s="468">
        <f>G6+1</f>
        <v>2025</v>
      </c>
      <c r="I6" s="468">
        <f>H6+1</f>
        <v>2026</v>
      </c>
      <c r="J6" s="468">
        <f>I6+1</f>
        <v>2027</v>
      </c>
      <c r="K6" s="469">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73">
        <f t="shared" si="0"/>
        <v>2027</v>
      </c>
      <c r="AE6" s="472">
        <f t="shared" si="0"/>
        <v>2028</v>
      </c>
      <c r="AF6" s="470">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73">
        <f t="shared" si="0"/>
        <v>2028</v>
      </c>
      <c r="BE6" s="472">
        <f t="shared" si="0"/>
        <v>2024</v>
      </c>
      <c r="BF6" s="470">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0">
        <f t="shared" si="1"/>
        <v>2026</v>
      </c>
      <c r="CG6" s="473">
        <f t="shared" si="1"/>
        <v>2027</v>
      </c>
      <c r="CH6" s="472">
        <f t="shared" si="1"/>
        <v>2028</v>
      </c>
    </row>
    <row r="7" spans="1:97">
      <c r="A7" s="56" t="str">
        <f>IF(Langue="Français",'20.11'!CK7,'20.11'!CO7)</f>
        <v>($'000)</v>
      </c>
      <c r="B7" s="56"/>
      <c r="C7" s="56"/>
      <c r="D7" s="290"/>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K7" s="55" t="s">
        <v>0</v>
      </c>
      <c r="CO7" s="43" t="s">
        <v>116</v>
      </c>
      <c r="CP7" s="43"/>
      <c r="CQ7" s="43"/>
    </row>
    <row r="8" spans="1:97" s="59" customFormat="1">
      <c r="A8" s="143" t="str">
        <f>IF(Langue="Français",'20.11'!CK8,'20.11'!CO8)</f>
        <v>LIABILITIES:</v>
      </c>
      <c r="B8" s="144"/>
      <c r="C8" s="144"/>
      <c r="D8" s="145"/>
      <c r="E8" s="57"/>
      <c r="F8" s="58"/>
      <c r="G8" s="58"/>
      <c r="H8" s="58"/>
      <c r="I8" s="58"/>
      <c r="J8" s="58"/>
      <c r="K8" s="58"/>
      <c r="L8" s="57"/>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K8" s="617" t="s">
        <v>213</v>
      </c>
      <c r="CL8" s="617"/>
      <c r="CM8" s="617"/>
      <c r="CN8" s="55"/>
      <c r="CO8" s="141" t="s">
        <v>214</v>
      </c>
      <c r="CP8" s="141"/>
      <c r="CQ8" s="141"/>
    </row>
    <row r="9" spans="1:97" ht="15.5">
      <c r="A9" s="146"/>
      <c r="B9" s="119" t="str">
        <f>IF(Langue="Français",'20.11'!CL9,'20.11'!CP9)</f>
        <v>Provisions, Accruals and Other Liabilities</v>
      </c>
      <c r="C9" s="119"/>
      <c r="D9" s="440" t="s">
        <v>316</v>
      </c>
      <c r="E9" s="493"/>
      <c r="F9" s="637"/>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3"/>
      <c r="CK9" s="618"/>
      <c r="CL9" s="609" t="s">
        <v>215</v>
      </c>
      <c r="CM9" s="609"/>
      <c r="CO9" s="147"/>
      <c r="CP9" s="122" t="s">
        <v>216</v>
      </c>
      <c r="CQ9" s="122"/>
      <c r="CS9" s="53"/>
    </row>
    <row r="10" spans="1:97" ht="15.5">
      <c r="A10" s="148"/>
      <c r="B10" s="149" t="str">
        <f>IF(Langue="Français",'20.11'!CL10,'20.11'!CP10)</f>
        <v>Liabilities held for sale</v>
      </c>
      <c r="C10" s="150"/>
      <c r="D10" s="440" t="s">
        <v>317</v>
      </c>
      <c r="E10" s="495"/>
      <c r="F10" s="638"/>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496"/>
      <c r="CB10" s="496"/>
      <c r="CC10" s="496"/>
      <c r="CD10" s="496"/>
      <c r="CE10" s="496"/>
      <c r="CF10" s="496"/>
      <c r="CG10" s="496"/>
      <c r="CH10" s="495"/>
      <c r="CK10" s="618"/>
      <c r="CL10" s="609" t="s">
        <v>217</v>
      </c>
      <c r="CM10" s="609"/>
      <c r="CO10" s="147"/>
      <c r="CP10" s="151" t="s">
        <v>135</v>
      </c>
      <c r="CQ10" s="151"/>
      <c r="CS10" s="53"/>
    </row>
    <row r="11" spans="1:97" ht="15.5">
      <c r="A11" s="152"/>
      <c r="B11" s="153" t="str">
        <f>IF(Langue="Français",'20.11'!CL11,'20.11'!CP11)</f>
        <v>Current Tax Liabilities</v>
      </c>
      <c r="C11" s="154"/>
      <c r="D11" s="440" t="s">
        <v>318</v>
      </c>
      <c r="E11" s="495"/>
      <c r="F11" s="638"/>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5"/>
      <c r="CK11" s="619"/>
      <c r="CL11" s="614" t="s">
        <v>218</v>
      </c>
      <c r="CM11" s="614"/>
      <c r="CO11" s="155"/>
      <c r="CP11" s="156" t="s">
        <v>136</v>
      </c>
      <c r="CQ11" s="156"/>
      <c r="CS11" s="53"/>
    </row>
    <row r="12" spans="1:97" ht="15.5">
      <c r="A12" s="148"/>
      <c r="B12" s="149" t="str">
        <f>IF(Langue="Français",'20.11'!CL12,'20.11'!CP12)</f>
        <v>Encumbrances on Real Estate &amp; Mortgage Loans</v>
      </c>
      <c r="C12" s="150"/>
      <c r="D12" s="440" t="s">
        <v>319</v>
      </c>
      <c r="E12" s="495"/>
      <c r="F12" s="638"/>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c r="CG12" s="496"/>
      <c r="CH12" s="495"/>
      <c r="CK12" s="618"/>
      <c r="CL12" s="620" t="s">
        <v>219</v>
      </c>
      <c r="CM12" s="609"/>
      <c r="CO12" s="147"/>
      <c r="CP12" s="151" t="s">
        <v>220</v>
      </c>
      <c r="CQ12" s="151"/>
      <c r="CS12" s="53"/>
    </row>
    <row r="13" spans="1:97" ht="15.5">
      <c r="A13" s="148"/>
      <c r="B13" s="128" t="str">
        <f>IF(Langue="Français",'20.11'!CL13,'20.11'!CP13)</f>
        <v>Financial Instrument Derivative Liabilities</v>
      </c>
      <c r="C13" s="119"/>
      <c r="D13" s="440" t="s">
        <v>320</v>
      </c>
      <c r="E13" s="497"/>
      <c r="F13" s="63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c r="BT13" s="498"/>
      <c r="BU13" s="498"/>
      <c r="BV13" s="498"/>
      <c r="BW13" s="498"/>
      <c r="BX13" s="498"/>
      <c r="BY13" s="498"/>
      <c r="BZ13" s="498"/>
      <c r="CA13" s="498"/>
      <c r="CB13" s="498"/>
      <c r="CC13" s="498"/>
      <c r="CD13" s="498"/>
      <c r="CE13" s="498"/>
      <c r="CF13" s="498"/>
      <c r="CG13" s="498"/>
      <c r="CH13" s="497"/>
      <c r="CK13" s="618"/>
      <c r="CL13" s="609" t="s">
        <v>221</v>
      </c>
      <c r="CM13" s="609"/>
      <c r="CO13" s="147"/>
      <c r="CP13" s="122" t="s">
        <v>222</v>
      </c>
      <c r="CQ13" s="122"/>
      <c r="CS13" s="53"/>
    </row>
    <row r="14" spans="1:97" ht="15.5">
      <c r="A14" s="157"/>
      <c r="B14" s="122" t="str">
        <f>IF(Langue="Français",'20.11'!CL14,'20.11'!CP14)</f>
        <v xml:space="preserve">Insurance Contract Liabilities </v>
      </c>
      <c r="C14" s="160"/>
      <c r="D14" s="158"/>
      <c r="E14" s="192"/>
      <c r="F14" s="639"/>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K14" s="621"/>
      <c r="CL14" s="609" t="s">
        <v>297</v>
      </c>
      <c r="CM14" s="622"/>
      <c r="CO14" s="159"/>
      <c r="CP14" s="122" t="s">
        <v>223</v>
      </c>
      <c r="CQ14" s="160"/>
      <c r="CS14" s="53"/>
    </row>
    <row r="15" spans="1:97" ht="28.5">
      <c r="A15" s="161"/>
      <c r="B15" s="368"/>
      <c r="C15" s="368" t="str">
        <f>IF(Langue="Français",'20.11'!CM15,'20.11'!CQ15)</f>
        <v>Insurance Contract Liabilities – Excluding Segregated Funds</v>
      </c>
      <c r="D15" s="440" t="s">
        <v>321</v>
      </c>
      <c r="E15" s="493"/>
      <c r="F15" s="637"/>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3"/>
      <c r="CK15" s="621"/>
      <c r="CL15" s="623"/>
      <c r="CM15" s="623" t="s">
        <v>298</v>
      </c>
      <c r="CO15" s="159"/>
      <c r="CP15" s="365"/>
      <c r="CQ15" s="365" t="s">
        <v>291</v>
      </c>
      <c r="CS15" s="53"/>
    </row>
    <row r="16" spans="1:97" ht="28.5">
      <c r="A16" s="161"/>
      <c r="B16" s="368"/>
      <c r="C16" s="368" t="str">
        <f>IF(Langue="Français",'20.11'!CM16,'20.11'!CQ16)</f>
        <v>Insurance Contract Liabilities - Segregated Fund Guarantees</v>
      </c>
      <c r="D16" s="440" t="s">
        <v>322</v>
      </c>
      <c r="E16" s="495"/>
      <c r="F16" s="637"/>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496"/>
      <c r="CB16" s="496"/>
      <c r="CC16" s="496"/>
      <c r="CD16" s="496"/>
      <c r="CE16" s="496"/>
      <c r="CF16" s="496"/>
      <c r="CG16" s="496"/>
      <c r="CH16" s="495"/>
      <c r="CK16" s="621"/>
      <c r="CL16" s="623"/>
      <c r="CM16" s="623" t="s">
        <v>299</v>
      </c>
      <c r="CO16" s="159"/>
      <c r="CP16" s="365"/>
      <c r="CQ16" s="365" t="s">
        <v>292</v>
      </c>
      <c r="CS16" s="53"/>
    </row>
    <row r="17" spans="1:97" ht="28.5">
      <c r="A17" s="162"/>
      <c r="B17" s="366"/>
      <c r="C17" s="366" t="str">
        <f>IF(Langue="Français",'20.11'!CM17,'20.11'!CQ17)</f>
        <v>Insurance Contract Liabilities – Segregated Funds Net Liabilities</v>
      </c>
      <c r="D17" s="440" t="s">
        <v>323</v>
      </c>
      <c r="E17" s="495"/>
      <c r="F17" s="638"/>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5"/>
      <c r="CK17" s="621"/>
      <c r="CL17" s="623"/>
      <c r="CM17" s="623" t="s">
        <v>300</v>
      </c>
      <c r="CO17" s="159"/>
      <c r="CP17" s="365"/>
      <c r="CQ17" s="365" t="s">
        <v>224</v>
      </c>
      <c r="CS17" s="53"/>
    </row>
    <row r="18" spans="1:97" ht="15.5">
      <c r="A18" s="162"/>
      <c r="B18" s="723" t="str">
        <f>IF(Langue="Français",'20.11'!CL18,'20.11'!CP18)</f>
        <v xml:space="preserve">Total Insurance Contract Liabilities </v>
      </c>
      <c r="C18" s="723">
        <f>IF(Langue="Français",'20.11'!CM18,'20.11'!CQ18)</f>
        <v>0</v>
      </c>
      <c r="D18" s="440" t="s">
        <v>324</v>
      </c>
      <c r="E18" s="497"/>
      <c r="F18" s="63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7"/>
      <c r="CK18" s="621"/>
      <c r="CL18" s="739" t="s">
        <v>225</v>
      </c>
      <c r="CM18" s="739"/>
      <c r="CO18" s="159"/>
      <c r="CP18" s="718" t="s">
        <v>226</v>
      </c>
      <c r="CQ18" s="718"/>
      <c r="CS18" s="53"/>
    </row>
    <row r="19" spans="1:97" ht="15.5">
      <c r="A19" s="157"/>
      <c r="B19" s="122" t="str">
        <f>IF(Langue="Français",'20.11'!CL19,'20.11'!CP19)</f>
        <v xml:space="preserve">Reinsurance Contract Held Liabilities </v>
      </c>
      <c r="C19" s="160"/>
      <c r="D19" s="158"/>
      <c r="E19" s="192"/>
      <c r="F19" s="639"/>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K19" s="621"/>
      <c r="CL19" s="624" t="s">
        <v>693</v>
      </c>
      <c r="CM19" s="625"/>
      <c r="CO19" s="159"/>
      <c r="CP19" s="122" t="s">
        <v>293</v>
      </c>
      <c r="CQ19" s="160"/>
      <c r="CS19" s="53"/>
    </row>
    <row r="20" spans="1:97" ht="28.25" customHeight="1">
      <c r="A20" s="161"/>
      <c r="B20" s="368"/>
      <c r="C20" s="368" t="str">
        <f>IF(Langue="Français",'20.11'!CM20,'20.11'!CQ20)</f>
        <v>Reinsurance Contract Held Liabilities – Excluding Segregated Funds</v>
      </c>
      <c r="D20" s="440" t="s">
        <v>325</v>
      </c>
      <c r="E20" s="493"/>
      <c r="F20" s="637"/>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3"/>
      <c r="CK20" s="621"/>
      <c r="CL20" s="626"/>
      <c r="CM20" s="626" t="s">
        <v>694</v>
      </c>
      <c r="CO20" s="159"/>
      <c r="CP20" s="365"/>
      <c r="CQ20" s="365" t="s">
        <v>294</v>
      </c>
      <c r="CS20" s="53"/>
    </row>
    <row r="21" spans="1:97" ht="28.5">
      <c r="A21" s="161"/>
      <c r="B21" s="368"/>
      <c r="C21" s="368" t="str">
        <f>IF(Langue="Français",'20.11'!CM21,'20.11'!CQ21)</f>
        <v>Reinsurance Contract Held Liabilities - Segregated Fund Guarantees</v>
      </c>
      <c r="D21" s="440" t="s">
        <v>326</v>
      </c>
      <c r="E21" s="495"/>
      <c r="F21" s="637"/>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5"/>
      <c r="CK21" s="621"/>
      <c r="CL21" s="626"/>
      <c r="CM21" s="626" t="s">
        <v>695</v>
      </c>
      <c r="CO21" s="159"/>
      <c r="CP21" s="365"/>
      <c r="CQ21" s="365" t="s">
        <v>295</v>
      </c>
      <c r="CS21" s="53"/>
    </row>
    <row r="22" spans="1:97" ht="41.4" customHeight="1">
      <c r="A22" s="162"/>
      <c r="B22" s="366"/>
      <c r="C22" s="366" t="str">
        <f>IF(Langue="Français",'20.11'!CM22,'20.11'!CQ22)</f>
        <v>Reinsurance Contract Held Liabilities – Segregated Funds Net Liabilities</v>
      </c>
      <c r="D22" s="440" t="s">
        <v>327</v>
      </c>
      <c r="E22" s="495"/>
      <c r="F22" s="638"/>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496"/>
      <c r="CB22" s="496"/>
      <c r="CC22" s="496"/>
      <c r="CD22" s="496"/>
      <c r="CE22" s="496"/>
      <c r="CF22" s="496"/>
      <c r="CG22" s="496"/>
      <c r="CH22" s="495"/>
      <c r="CK22" s="621"/>
      <c r="CL22" s="626"/>
      <c r="CM22" s="626" t="s">
        <v>696</v>
      </c>
      <c r="CO22" s="159"/>
      <c r="CP22" s="365"/>
      <c r="CQ22" s="365" t="s">
        <v>227</v>
      </c>
      <c r="CS22" s="53"/>
    </row>
    <row r="23" spans="1:97" ht="15" customHeight="1">
      <c r="A23" s="162"/>
      <c r="B23" s="723" t="str">
        <f>IF(Langue="Français",'20.11'!CL23,'20.11'!CP23)</f>
        <v xml:space="preserve">Total Reinsurance Contract Held Liabilities </v>
      </c>
      <c r="C23" s="723">
        <f>IF(Langue="Français",'20.11'!CM23,'20.11'!CQ23)</f>
        <v>0</v>
      </c>
      <c r="D23" s="440" t="s">
        <v>328</v>
      </c>
      <c r="E23" s="495"/>
      <c r="F23" s="638"/>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5"/>
      <c r="CK23" s="621"/>
      <c r="CL23" s="740" t="s">
        <v>697</v>
      </c>
      <c r="CM23" s="740"/>
      <c r="CO23" s="159"/>
      <c r="CP23" s="718" t="s">
        <v>228</v>
      </c>
      <c r="CQ23" s="718"/>
      <c r="CS23" s="53"/>
    </row>
    <row r="24" spans="1:97" ht="15.5">
      <c r="A24" s="148"/>
      <c r="B24" s="128" t="str">
        <f>IF(Langue="Français",'20.11'!CL24,'20.11'!CP24)</f>
        <v>Trust and Banking Deposits</v>
      </c>
      <c r="C24" s="119"/>
      <c r="D24" s="440" t="s">
        <v>329</v>
      </c>
      <c r="E24" s="495"/>
      <c r="F24" s="638"/>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BZ24" s="496"/>
      <c r="CA24" s="496"/>
      <c r="CB24" s="496"/>
      <c r="CC24" s="496"/>
      <c r="CD24" s="496"/>
      <c r="CE24" s="496"/>
      <c r="CF24" s="496"/>
      <c r="CG24" s="496"/>
      <c r="CH24" s="495"/>
      <c r="CK24" s="618"/>
      <c r="CL24" s="609" t="s">
        <v>301</v>
      </c>
      <c r="CM24" s="609"/>
      <c r="CO24" s="147"/>
      <c r="CP24" s="122" t="s">
        <v>229</v>
      </c>
      <c r="CQ24" s="122"/>
      <c r="CS24" s="53"/>
    </row>
    <row r="25" spans="1:97" ht="15.65" customHeight="1">
      <c r="A25" s="148"/>
      <c r="B25" s="149" t="str">
        <f>IF(Langue="Français",'20.11'!CL25,'20.11'!CP25)</f>
        <v>Other Debt</v>
      </c>
      <c r="C25" s="150"/>
      <c r="D25" s="440" t="s">
        <v>330</v>
      </c>
      <c r="E25" s="495"/>
      <c r="F25" s="638"/>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5"/>
      <c r="CK25" s="618"/>
      <c r="CL25" s="609" t="s">
        <v>230</v>
      </c>
      <c r="CM25" s="609"/>
      <c r="CO25" s="147"/>
      <c r="CP25" s="151" t="s">
        <v>231</v>
      </c>
      <c r="CQ25" s="151"/>
      <c r="CS25" s="53"/>
    </row>
    <row r="26" spans="1:97" ht="15.5">
      <c r="A26" s="152"/>
      <c r="B26" s="153" t="str">
        <f>IF(Langue="Français",'20.11'!CL26,'20.11'!CP26)</f>
        <v>Defined Benefit Pension Plan</v>
      </c>
      <c r="C26" s="154"/>
      <c r="D26" s="440" t="s">
        <v>331</v>
      </c>
      <c r="E26" s="495"/>
      <c r="F26" s="638"/>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BZ26" s="496"/>
      <c r="CA26" s="496"/>
      <c r="CB26" s="496"/>
      <c r="CC26" s="496"/>
      <c r="CD26" s="496"/>
      <c r="CE26" s="496"/>
      <c r="CF26" s="496"/>
      <c r="CG26" s="496"/>
      <c r="CH26" s="495"/>
      <c r="CK26" s="619"/>
      <c r="CL26" s="614" t="s">
        <v>232</v>
      </c>
      <c r="CM26" s="614"/>
      <c r="CO26" s="155"/>
      <c r="CP26" s="156" t="s">
        <v>126</v>
      </c>
      <c r="CQ26" s="156"/>
      <c r="CS26" s="53"/>
    </row>
    <row r="27" spans="1:97" ht="15.5">
      <c r="A27" s="163"/>
      <c r="B27" s="164" t="str">
        <f>IF(Langue="Français",'20.11'!CL27,'20.11'!CP27)</f>
        <v>Employment Benefits (not including amounts in line above)</v>
      </c>
      <c r="C27" s="164"/>
      <c r="D27" s="440" t="s">
        <v>332</v>
      </c>
      <c r="E27" s="495"/>
      <c r="F27" s="638"/>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5"/>
      <c r="CK27" s="627"/>
      <c r="CL27" s="614" t="s">
        <v>302</v>
      </c>
      <c r="CM27" s="623"/>
      <c r="CO27" s="165"/>
      <c r="CP27" s="166" t="s">
        <v>233</v>
      </c>
      <c r="CQ27" s="166"/>
      <c r="CS27" s="53"/>
    </row>
    <row r="28" spans="1:97" ht="15.5">
      <c r="A28" s="148"/>
      <c r="B28" s="149" t="str">
        <f>IF(Langue="Français",'20.11'!CL28,'20.11'!CP28)</f>
        <v>Subordinated Debt</v>
      </c>
      <c r="C28" s="150"/>
      <c r="D28" s="440" t="s">
        <v>333</v>
      </c>
      <c r="E28" s="495"/>
      <c r="F28" s="638"/>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5"/>
      <c r="CK28" s="618"/>
      <c r="CL28" s="609" t="s">
        <v>234</v>
      </c>
      <c r="CM28" s="609"/>
      <c r="CO28" s="147"/>
      <c r="CP28" s="151" t="s">
        <v>138</v>
      </c>
      <c r="CQ28" s="151"/>
      <c r="CS28" s="53"/>
    </row>
    <row r="29" spans="1:97" ht="15.5">
      <c r="A29" s="148"/>
      <c r="B29" s="119" t="str">
        <f>IF(Langue="Français",'20.11'!CL29,'20.11'!CP29)</f>
        <v>Preferred shares - Debt</v>
      </c>
      <c r="C29" s="119"/>
      <c r="D29" s="440" t="s">
        <v>334</v>
      </c>
      <c r="E29" s="495"/>
      <c r="F29" s="638"/>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5"/>
      <c r="CK29" s="618"/>
      <c r="CL29" s="609" t="s">
        <v>303</v>
      </c>
      <c r="CM29" s="609"/>
      <c r="CO29" s="147"/>
      <c r="CP29" s="122" t="s">
        <v>235</v>
      </c>
      <c r="CQ29" s="122"/>
      <c r="CS29" s="53"/>
    </row>
    <row r="30" spans="1:97" ht="15.5">
      <c r="A30" s="152"/>
      <c r="B30" s="153" t="str">
        <f>IF(Langue="Français",'20.11'!CL30,'20.11'!CP30)</f>
        <v>Deferred Tax Liabilities</v>
      </c>
      <c r="C30" s="154"/>
      <c r="D30" s="440" t="s">
        <v>98</v>
      </c>
      <c r="E30" s="497"/>
      <c r="F30" s="63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7"/>
      <c r="CK30" s="619"/>
      <c r="CL30" s="614" t="s">
        <v>236</v>
      </c>
      <c r="CM30" s="614"/>
      <c r="CO30" s="155"/>
      <c r="CP30" s="156" t="s">
        <v>137</v>
      </c>
      <c r="CQ30" s="156"/>
      <c r="CS30" s="53"/>
    </row>
    <row r="31" spans="1:97" ht="15.5">
      <c r="A31" s="157"/>
      <c r="B31" s="371" t="str">
        <f>IF(Langue="Français",'20.11'!CL31,'20.11'!CP31)</f>
        <v>Investment Contract Liabilities</v>
      </c>
      <c r="C31" s="369"/>
      <c r="D31" s="158"/>
      <c r="E31" s="192"/>
      <c r="F31" s="639"/>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K31" s="621"/>
      <c r="CL31" s="614" t="s">
        <v>304</v>
      </c>
      <c r="CM31" s="623"/>
      <c r="CO31" s="159"/>
      <c r="CP31" s="371" t="s">
        <v>237</v>
      </c>
      <c r="CQ31" s="365"/>
      <c r="CS31" s="53"/>
    </row>
    <row r="32" spans="1:97" ht="28.5">
      <c r="A32" s="161"/>
      <c r="B32" s="368"/>
      <c r="C32" s="368" t="str">
        <f>IF(Langue="Français",'20.11'!CM32,'20.11'!CQ32)</f>
        <v>Investment Contract Liabilities – Excluding Segregated Funds Net Liabilities</v>
      </c>
      <c r="D32" s="440" t="s">
        <v>96</v>
      </c>
      <c r="E32" s="493"/>
      <c r="F32" s="637"/>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3"/>
      <c r="CK32" s="621"/>
      <c r="CL32" s="623"/>
      <c r="CM32" s="623" t="s">
        <v>315</v>
      </c>
      <c r="CO32" s="159"/>
      <c r="CP32" s="365"/>
      <c r="CQ32" s="365" t="s">
        <v>238</v>
      </c>
      <c r="CS32" s="53"/>
    </row>
    <row r="33" spans="1:97" ht="28.5">
      <c r="A33" s="162"/>
      <c r="B33" s="366"/>
      <c r="C33" s="366" t="str">
        <f>IF(Langue="Français",'20.11'!CM33,'20.11'!CQ33)</f>
        <v>Investment Contract Liabilities – Segregated Funds Net Liabilities</v>
      </c>
      <c r="D33" s="440" t="s">
        <v>335</v>
      </c>
      <c r="E33" s="495"/>
      <c r="F33" s="638"/>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5"/>
      <c r="CK33" s="621"/>
      <c r="CL33" s="623"/>
      <c r="CM33" s="623" t="s">
        <v>305</v>
      </c>
      <c r="CO33" s="159"/>
      <c r="CP33" s="365"/>
      <c r="CQ33" s="365" t="s">
        <v>239</v>
      </c>
      <c r="CS33" s="53"/>
    </row>
    <row r="34" spans="1:97" ht="15.5">
      <c r="A34" s="162"/>
      <c r="B34" s="167" t="str">
        <f>IF(Langue="Français",'20.11'!CL34,'20.11'!CP34)</f>
        <v>Total Investment Contract Liabilities</v>
      </c>
      <c r="C34" s="167"/>
      <c r="D34" s="440" t="s">
        <v>212</v>
      </c>
      <c r="E34" s="495"/>
      <c r="F34" s="638"/>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5"/>
      <c r="CK34" s="621"/>
      <c r="CL34" s="614" t="s">
        <v>240</v>
      </c>
      <c r="CM34" s="614"/>
      <c r="CO34" s="159"/>
      <c r="CP34" s="371" t="s">
        <v>241</v>
      </c>
      <c r="CQ34" s="371"/>
      <c r="CS34" s="53"/>
    </row>
    <row r="35" spans="1:97" ht="15.5">
      <c r="A35" s="745" t="str">
        <f>IF(Langue="Français",'20.11'!CK35,'20.11'!CO35)</f>
        <v>Liabilities before Policyholders' Liabilities</v>
      </c>
      <c r="B35" s="746">
        <f>IF(Langue="Français",'20.11'!CL35,'20.11'!CP35)</f>
        <v>0</v>
      </c>
      <c r="C35" s="746">
        <f>IF(Langue="Français",'20.11'!CM35,'20.11'!CQ35)</f>
        <v>0</v>
      </c>
      <c r="D35" s="440" t="s">
        <v>249</v>
      </c>
      <c r="E35" s="497"/>
      <c r="F35" s="63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7"/>
      <c r="CK35" s="741" t="s">
        <v>306</v>
      </c>
      <c r="CL35" s="741"/>
      <c r="CM35" s="741"/>
      <c r="CO35" s="743" t="s">
        <v>242</v>
      </c>
      <c r="CP35" s="743"/>
      <c r="CQ35" s="743"/>
      <c r="CS35" s="53"/>
    </row>
    <row r="36" spans="1:97" ht="15.5">
      <c r="A36" s="747" t="str">
        <f>IF(Langue="Français",'20.11'!CK36,'20.11'!CO36)</f>
        <v>Policyholders' Liabilities</v>
      </c>
      <c r="B36" s="748">
        <f>IF(Langue="Français",'20.11'!CL36,'20.11'!CP36)</f>
        <v>0</v>
      </c>
      <c r="C36" s="748">
        <f>IF(Langue="Français",'20.11'!CM36,'20.11'!CQ36)</f>
        <v>0</v>
      </c>
      <c r="D36" s="168"/>
      <c r="E36" s="192"/>
      <c r="F36" s="639"/>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K36" s="741" t="s">
        <v>307</v>
      </c>
      <c r="CL36" s="741"/>
      <c r="CM36" s="741"/>
      <c r="CO36" s="743" t="s">
        <v>296</v>
      </c>
      <c r="CP36" s="743"/>
      <c r="CQ36" s="743"/>
      <c r="CS36" s="53"/>
    </row>
    <row r="37" spans="1:97" ht="15.65" customHeight="1">
      <c r="A37" s="169"/>
      <c r="B37" s="120" t="str">
        <f>IF(Langue="Français",'20.11'!CL37,'20.11'!CP37)</f>
        <v>Residual Interest (Non-Stock)</v>
      </c>
      <c r="C37" s="170"/>
      <c r="D37" s="440" t="s">
        <v>254</v>
      </c>
      <c r="E37" s="493"/>
      <c r="F37" s="637"/>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3"/>
      <c r="CK37" s="71"/>
      <c r="CL37" s="329" t="s">
        <v>243</v>
      </c>
      <c r="CM37" s="71"/>
      <c r="CO37" s="372"/>
      <c r="CP37" s="373" t="s">
        <v>244</v>
      </c>
      <c r="CQ37" s="372"/>
      <c r="CS37" s="53"/>
    </row>
    <row r="38" spans="1:97" ht="15.65" customHeight="1">
      <c r="A38" s="171"/>
      <c r="B38" s="120" t="str">
        <f>IF(Langue="Français",'20.11'!CL38,'20.11'!CP38)</f>
        <v>Participating Account</v>
      </c>
      <c r="C38" s="120"/>
      <c r="D38" s="440" t="s">
        <v>257</v>
      </c>
      <c r="E38" s="495"/>
      <c r="F38" s="637"/>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5"/>
      <c r="CK38" s="329"/>
      <c r="CL38" s="329" t="s">
        <v>255</v>
      </c>
      <c r="CM38" s="329"/>
      <c r="CO38" s="373"/>
      <c r="CP38" s="373" t="s">
        <v>245</v>
      </c>
      <c r="CQ38" s="373"/>
      <c r="CS38" s="53"/>
    </row>
    <row r="39" spans="1:97" ht="15.5">
      <c r="A39" s="127"/>
      <c r="B39" s="124" t="str">
        <f>IF(Langue="Français",'20.11'!CL39,'20.11'!CP39)</f>
        <v>Non-Participating Account (Non-Stock)</v>
      </c>
      <c r="C39" s="124"/>
      <c r="D39" s="441" t="s">
        <v>259</v>
      </c>
      <c r="E39" s="495"/>
      <c r="F39" s="638"/>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96"/>
      <c r="CH39" s="495"/>
      <c r="CK39" s="329"/>
      <c r="CL39" s="329" t="s">
        <v>308</v>
      </c>
      <c r="CM39" s="329"/>
      <c r="CO39" s="373"/>
      <c r="CP39" s="373" t="s">
        <v>246</v>
      </c>
      <c r="CQ39" s="373"/>
      <c r="CS39" s="53"/>
    </row>
    <row r="40" spans="1:97" ht="15.5">
      <c r="A40" s="127"/>
      <c r="B40" s="120" t="str">
        <f>IF(Langue="Français",'20.11'!CL40,'20.11'!CP40)</f>
        <v>Total Policyholders' Liabilities</v>
      </c>
      <c r="C40" s="120"/>
      <c r="D40" s="440" t="s">
        <v>336</v>
      </c>
      <c r="E40" s="495"/>
      <c r="F40" s="640"/>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496"/>
      <c r="BJ40" s="496"/>
      <c r="BK40" s="496"/>
      <c r="BL40" s="496"/>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5"/>
      <c r="CK40" s="329"/>
      <c r="CL40" s="329" t="s">
        <v>247</v>
      </c>
      <c r="CM40" s="329"/>
      <c r="CO40" s="373"/>
      <c r="CP40" s="373" t="s">
        <v>248</v>
      </c>
      <c r="CQ40" s="373"/>
      <c r="CS40" s="53"/>
    </row>
    <row r="41" spans="1:97" ht="15.5">
      <c r="A41" s="172" t="str">
        <f>IF(Langue="Français",'20.11'!CK41,'20.11'!CO41)</f>
        <v>TOTAL LIABILITIES</v>
      </c>
      <c r="B41" s="170"/>
      <c r="C41" s="170"/>
      <c r="D41" s="440" t="s">
        <v>337</v>
      </c>
      <c r="E41" s="497"/>
      <c r="F41" s="640"/>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7"/>
      <c r="CK41" s="71" t="s">
        <v>250</v>
      </c>
      <c r="CL41" s="71"/>
      <c r="CM41" s="71"/>
      <c r="CO41" s="372" t="s">
        <v>251</v>
      </c>
      <c r="CP41" s="372"/>
      <c r="CQ41" s="372"/>
      <c r="CS41" s="53"/>
    </row>
    <row r="42" spans="1:97" ht="15.5">
      <c r="A42" s="173" t="str">
        <f>IF(Langue="Français",'20.11'!CK42,'20.11'!CO42)</f>
        <v>EQUITY</v>
      </c>
      <c r="D42" s="158"/>
      <c r="E42" s="192"/>
      <c r="F42" s="641"/>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K42" s="617" t="s">
        <v>36</v>
      </c>
      <c r="CL42" s="628"/>
      <c r="CM42" s="628"/>
      <c r="CO42" s="141" t="s">
        <v>140</v>
      </c>
      <c r="CP42" s="166"/>
      <c r="CQ42" s="166"/>
      <c r="CS42" s="53"/>
    </row>
    <row r="43" spans="1:97" ht="15.5">
      <c r="A43" s="173" t="str">
        <f>IF(Langue="Français",'20.11'!CK43,'20.11'!CO43)</f>
        <v>CANADIAN INSURERS ONLY:</v>
      </c>
      <c r="B43" s="141"/>
      <c r="C43" s="141"/>
      <c r="D43" s="158"/>
      <c r="E43" s="192"/>
      <c r="F43" s="64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K43" s="617" t="s">
        <v>35</v>
      </c>
      <c r="CL43" s="617"/>
      <c r="CM43" s="617"/>
      <c r="CO43" s="141" t="s">
        <v>139</v>
      </c>
      <c r="CP43" s="141"/>
      <c r="CQ43" s="141"/>
      <c r="CS43" s="53"/>
    </row>
    <row r="44" spans="1:97" ht="15.5">
      <c r="A44" s="174" t="str">
        <f>IF(Langue="Français",'20.11'!CK44,'20.11'!CO44)</f>
        <v>Policyholders' Equity</v>
      </c>
      <c r="B44" s="372"/>
      <c r="C44" s="372"/>
      <c r="D44" s="158"/>
      <c r="E44" s="192"/>
      <c r="F44" s="64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K44" s="71" t="s">
        <v>252</v>
      </c>
      <c r="CL44" s="71"/>
      <c r="CM44" s="71"/>
      <c r="CO44" s="372" t="s">
        <v>253</v>
      </c>
      <c r="CP44" s="372"/>
      <c r="CQ44" s="372"/>
      <c r="CS44" s="53"/>
    </row>
    <row r="45" spans="1:97" ht="15.5">
      <c r="A45" s="169"/>
      <c r="B45" s="120" t="str">
        <f>IF(Langue="Français",'20.11'!CL45,'20.11'!CP45)</f>
        <v>Residual Interest (Non-Stock)</v>
      </c>
      <c r="C45" s="170"/>
      <c r="D45" s="440" t="s">
        <v>338</v>
      </c>
      <c r="E45" s="493"/>
      <c r="F45" s="637"/>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3"/>
      <c r="CK45" s="71"/>
      <c r="CL45" s="329" t="s">
        <v>243</v>
      </c>
      <c r="CM45" s="71"/>
      <c r="CO45" s="372"/>
      <c r="CP45" s="373" t="s">
        <v>244</v>
      </c>
      <c r="CQ45" s="372"/>
      <c r="CS45" s="53"/>
    </row>
    <row r="46" spans="1:97" ht="15.5">
      <c r="A46" s="175"/>
      <c r="B46" s="167" t="str">
        <f>IF(Langue="Français",'20.11'!CL46,'20.11'!CP46)</f>
        <v xml:space="preserve">Participating Account </v>
      </c>
      <c r="C46" s="167"/>
      <c r="D46" s="440" t="s">
        <v>270</v>
      </c>
      <c r="E46" s="495"/>
      <c r="F46" s="637"/>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6"/>
      <c r="CA46" s="496"/>
      <c r="CB46" s="496"/>
      <c r="CC46" s="496"/>
      <c r="CD46" s="496"/>
      <c r="CE46" s="496"/>
      <c r="CF46" s="496"/>
      <c r="CG46" s="496"/>
      <c r="CH46" s="495"/>
      <c r="CK46" s="621"/>
      <c r="CL46" s="609" t="s">
        <v>255</v>
      </c>
      <c r="CM46" s="614"/>
      <c r="CO46" s="159"/>
      <c r="CP46" s="371" t="s">
        <v>256</v>
      </c>
      <c r="CQ46" s="371"/>
      <c r="CS46" s="53"/>
    </row>
    <row r="47" spans="1:97" ht="15.5">
      <c r="A47" s="176"/>
      <c r="B47" s="123" t="str">
        <f>IF(Langue="Français",'20.11'!CL47,'20.11'!CP47)</f>
        <v xml:space="preserve">Participating Account - Accumulated OCI (Loss)  </v>
      </c>
      <c r="C47" s="123"/>
      <c r="D47" s="441" t="s">
        <v>268</v>
      </c>
      <c r="E47" s="495"/>
      <c r="F47" s="638"/>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496"/>
      <c r="BV47" s="496"/>
      <c r="BW47" s="496"/>
      <c r="BX47" s="496"/>
      <c r="BY47" s="496"/>
      <c r="BZ47" s="496"/>
      <c r="CA47" s="496"/>
      <c r="CB47" s="496"/>
      <c r="CC47" s="496"/>
      <c r="CD47" s="496"/>
      <c r="CE47" s="496"/>
      <c r="CF47" s="496"/>
      <c r="CG47" s="496"/>
      <c r="CH47" s="495"/>
      <c r="CK47" s="621"/>
      <c r="CL47" s="609" t="s">
        <v>698</v>
      </c>
      <c r="CM47" s="614"/>
      <c r="CO47" s="159"/>
      <c r="CP47" s="371" t="s">
        <v>258</v>
      </c>
      <c r="CQ47" s="371"/>
      <c r="CS47" s="53"/>
    </row>
    <row r="48" spans="1:97" ht="15.5">
      <c r="A48" s="176"/>
      <c r="B48" s="123" t="str">
        <f>IF(Langue="Français",'20.11'!CL48,'20.11'!CP48)</f>
        <v>Non-Participating Account</v>
      </c>
      <c r="C48" s="123"/>
      <c r="D48" s="441" t="s">
        <v>272</v>
      </c>
      <c r="E48" s="495"/>
      <c r="F48" s="638"/>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5"/>
      <c r="CK48" s="621"/>
      <c r="CL48" s="609" t="s">
        <v>260</v>
      </c>
      <c r="CM48" s="614"/>
      <c r="CO48" s="159"/>
      <c r="CP48" s="371" t="s">
        <v>261</v>
      </c>
      <c r="CQ48" s="371"/>
      <c r="CS48" s="53"/>
    </row>
    <row r="49" spans="1:97" ht="15.5">
      <c r="A49" s="176"/>
      <c r="B49" s="123" t="str">
        <f>IF(Langue="Français",'20.11'!CL49,'20.11'!CP49)</f>
        <v xml:space="preserve">Non-Participating Account - Accumulated OCI (Loss) </v>
      </c>
      <c r="C49" s="123"/>
      <c r="D49" s="441" t="s">
        <v>275</v>
      </c>
      <c r="E49" s="495"/>
      <c r="F49" s="638"/>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496"/>
      <c r="BH49" s="496"/>
      <c r="BI49" s="496"/>
      <c r="BJ49" s="496"/>
      <c r="BK49" s="496"/>
      <c r="BL49" s="496"/>
      <c r="BM49" s="496"/>
      <c r="BN49" s="496"/>
      <c r="BO49" s="496"/>
      <c r="BP49" s="496"/>
      <c r="BQ49" s="496"/>
      <c r="BR49" s="496"/>
      <c r="BS49" s="496"/>
      <c r="BT49" s="496"/>
      <c r="BU49" s="496"/>
      <c r="BV49" s="496"/>
      <c r="BW49" s="496"/>
      <c r="BX49" s="496"/>
      <c r="BY49" s="496"/>
      <c r="BZ49" s="496"/>
      <c r="CA49" s="496"/>
      <c r="CB49" s="496"/>
      <c r="CC49" s="496"/>
      <c r="CD49" s="496"/>
      <c r="CE49" s="496"/>
      <c r="CF49" s="496"/>
      <c r="CG49" s="496"/>
      <c r="CH49" s="495"/>
      <c r="CK49" s="621"/>
      <c r="CL49" s="609" t="s">
        <v>699</v>
      </c>
      <c r="CM49" s="614"/>
      <c r="CO49" s="159"/>
      <c r="CP49" s="371" t="s">
        <v>262</v>
      </c>
      <c r="CQ49" s="371"/>
      <c r="CS49" s="53"/>
    </row>
    <row r="50" spans="1:97" ht="15.5">
      <c r="A50" s="177" t="str">
        <f>IF(Langue="Français",'20.11'!CK50,'20.11'!CO50)</f>
        <v>Total Policyholders' Equity</v>
      </c>
      <c r="B50" s="123"/>
      <c r="C50" s="123"/>
      <c r="D50" s="441" t="s">
        <v>339</v>
      </c>
      <c r="E50" s="497"/>
      <c r="F50" s="640"/>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7"/>
      <c r="CK50" s="629" t="s">
        <v>263</v>
      </c>
      <c r="CL50" s="614"/>
      <c r="CM50" s="614"/>
      <c r="CO50" s="178" t="s">
        <v>264</v>
      </c>
      <c r="CP50" s="371"/>
      <c r="CQ50" s="371"/>
      <c r="CS50" s="53"/>
    </row>
    <row r="51" spans="1:97" ht="15.5">
      <c r="A51" s="173" t="str">
        <f>IF(Langue="Français",'20.11'!CK51,'20.11'!CO51)</f>
        <v xml:space="preserve">Shareholders' Equity </v>
      </c>
      <c r="B51" s="141"/>
      <c r="C51" s="141"/>
      <c r="D51" s="158"/>
      <c r="E51" s="192"/>
      <c r="F51" s="641"/>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K51" s="71" t="s">
        <v>265</v>
      </c>
      <c r="CL51" s="71"/>
      <c r="CM51" s="71"/>
      <c r="CO51" s="141" t="s">
        <v>266</v>
      </c>
      <c r="CP51" s="141"/>
      <c r="CQ51" s="141"/>
      <c r="CS51" s="53"/>
    </row>
    <row r="52" spans="1:97" ht="15.5">
      <c r="A52" s="146"/>
      <c r="B52" s="150" t="str">
        <f>IF(Langue="Français",'20.11'!CL52,'20.11'!CP52)</f>
        <v>Common Shares</v>
      </c>
      <c r="C52" s="150"/>
      <c r="D52" s="440" t="s">
        <v>340</v>
      </c>
      <c r="E52" s="493"/>
      <c r="F52" s="637"/>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3"/>
      <c r="CK52" s="630"/>
      <c r="CL52" s="609" t="s">
        <v>267</v>
      </c>
      <c r="CM52" s="609"/>
      <c r="CO52" s="147"/>
      <c r="CP52" s="151" t="s">
        <v>119</v>
      </c>
      <c r="CQ52" s="151"/>
      <c r="CS52" s="53"/>
    </row>
    <row r="53" spans="1:97" ht="15.5">
      <c r="A53" s="148"/>
      <c r="B53" s="149" t="str">
        <f>IF(Langue="Français",'20.11'!CL53,'20.11'!CP53)</f>
        <v>Preferred Shares</v>
      </c>
      <c r="C53" s="150"/>
      <c r="D53" s="440" t="s">
        <v>341</v>
      </c>
      <c r="E53" s="495"/>
      <c r="F53" s="638"/>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c r="CG53" s="496"/>
      <c r="CH53" s="495"/>
      <c r="CK53" s="630"/>
      <c r="CL53" s="609" t="s">
        <v>92</v>
      </c>
      <c r="CM53" s="609"/>
      <c r="CO53" s="147"/>
      <c r="CP53" s="151" t="s">
        <v>118</v>
      </c>
      <c r="CQ53" s="151"/>
      <c r="CS53" s="53"/>
    </row>
    <row r="54" spans="1:97" ht="15.5">
      <c r="A54" s="180"/>
      <c r="B54" s="149" t="str">
        <f>IF(Langue="Français",'20.11'!CL54,'20.11'!CP54)</f>
        <v>Contributed Surplus</v>
      </c>
      <c r="C54" s="150"/>
      <c r="D54" s="440" t="s">
        <v>342</v>
      </c>
      <c r="E54" s="495"/>
      <c r="F54" s="638"/>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c r="BU54" s="496"/>
      <c r="BV54" s="496"/>
      <c r="BW54" s="496"/>
      <c r="BX54" s="496"/>
      <c r="BY54" s="496"/>
      <c r="BZ54" s="496"/>
      <c r="CA54" s="496"/>
      <c r="CB54" s="496"/>
      <c r="CC54" s="496"/>
      <c r="CD54" s="496"/>
      <c r="CE54" s="496"/>
      <c r="CF54" s="496"/>
      <c r="CG54" s="496"/>
      <c r="CH54" s="495"/>
      <c r="CK54" s="609"/>
      <c r="CL54" s="609" t="s">
        <v>269</v>
      </c>
      <c r="CM54" s="609"/>
      <c r="CO54" s="151"/>
      <c r="CP54" s="151" t="s">
        <v>143</v>
      </c>
      <c r="CQ54" s="151"/>
      <c r="CS54" s="53"/>
    </row>
    <row r="55" spans="1:97" ht="15.5">
      <c r="A55" s="180"/>
      <c r="B55" s="149" t="str">
        <f>IF(Langue="Français",'20.11'!CL55,'20.11'!CP55)</f>
        <v xml:space="preserve">Other Capital </v>
      </c>
      <c r="C55" s="150"/>
      <c r="D55" s="440" t="s">
        <v>343</v>
      </c>
      <c r="E55" s="495"/>
      <c r="F55" s="638"/>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6"/>
      <c r="BJ55" s="496"/>
      <c r="BK55" s="496"/>
      <c r="BL55" s="496"/>
      <c r="BM55" s="496"/>
      <c r="BN55" s="496"/>
      <c r="BO55" s="496"/>
      <c r="BP55" s="496"/>
      <c r="BQ55" s="496"/>
      <c r="BR55" s="496"/>
      <c r="BS55" s="496"/>
      <c r="BT55" s="496"/>
      <c r="BU55" s="496"/>
      <c r="BV55" s="496"/>
      <c r="BW55" s="496"/>
      <c r="BX55" s="496"/>
      <c r="BY55" s="496"/>
      <c r="BZ55" s="496"/>
      <c r="CA55" s="496"/>
      <c r="CB55" s="496"/>
      <c r="CC55" s="496"/>
      <c r="CD55" s="496"/>
      <c r="CE55" s="496"/>
      <c r="CF55" s="496"/>
      <c r="CG55" s="496"/>
      <c r="CH55" s="495"/>
      <c r="CK55" s="609"/>
      <c r="CL55" s="609" t="s">
        <v>309</v>
      </c>
      <c r="CM55" s="609"/>
      <c r="CO55" s="151"/>
      <c r="CP55" s="151" t="s">
        <v>271</v>
      </c>
      <c r="CQ55" s="151"/>
      <c r="CS55" s="53"/>
    </row>
    <row r="56" spans="1:97" ht="15.5">
      <c r="A56" s="180"/>
      <c r="B56" s="149" t="str">
        <f>IF(Langue="Français",'20.11'!CL56,'20.11'!CP56)</f>
        <v>Retained Earnings</v>
      </c>
      <c r="C56" s="150"/>
      <c r="D56" s="440" t="s">
        <v>344</v>
      </c>
      <c r="E56" s="495"/>
      <c r="F56" s="638"/>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6"/>
      <c r="BD56" s="496"/>
      <c r="BE56" s="496"/>
      <c r="BF56" s="496"/>
      <c r="BG56" s="496"/>
      <c r="BH56" s="496"/>
      <c r="BI56" s="496"/>
      <c r="BJ56" s="496"/>
      <c r="BK56" s="496"/>
      <c r="BL56" s="496"/>
      <c r="BM56" s="496"/>
      <c r="BN56" s="496"/>
      <c r="BO56" s="496"/>
      <c r="BP56" s="496"/>
      <c r="BQ56" s="496"/>
      <c r="BR56" s="496"/>
      <c r="BS56" s="496"/>
      <c r="BT56" s="496"/>
      <c r="BU56" s="496"/>
      <c r="BV56" s="496"/>
      <c r="BW56" s="496"/>
      <c r="BX56" s="496"/>
      <c r="BY56" s="496"/>
      <c r="BZ56" s="496"/>
      <c r="CA56" s="496"/>
      <c r="CB56" s="496"/>
      <c r="CC56" s="496"/>
      <c r="CD56" s="496"/>
      <c r="CE56" s="496"/>
      <c r="CF56" s="496"/>
      <c r="CG56" s="496"/>
      <c r="CH56" s="495"/>
      <c r="CK56" s="609"/>
      <c r="CL56" s="609" t="s">
        <v>59</v>
      </c>
      <c r="CM56" s="609"/>
      <c r="CO56" s="151"/>
      <c r="CP56" s="151" t="s">
        <v>145</v>
      </c>
      <c r="CQ56" s="151"/>
      <c r="CS56" s="53"/>
    </row>
    <row r="57" spans="1:97" ht="15.5">
      <c r="A57" s="180"/>
      <c r="B57" s="149" t="str">
        <f>IF(Langue="Français",'20.11'!CL57,'20.11'!CP57)</f>
        <v>Nuclear and Other Reserves</v>
      </c>
      <c r="C57" s="150"/>
      <c r="D57" s="440" t="s">
        <v>345</v>
      </c>
      <c r="E57" s="495"/>
      <c r="F57" s="638"/>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c r="CG57" s="496"/>
      <c r="CH57" s="495"/>
      <c r="CK57" s="609"/>
      <c r="CL57" s="609" t="s">
        <v>273</v>
      </c>
      <c r="CM57" s="609"/>
      <c r="CN57" s="62"/>
      <c r="CO57" s="151"/>
      <c r="CP57" s="151" t="s">
        <v>274</v>
      </c>
      <c r="CQ57" s="151"/>
      <c r="CS57" s="53"/>
    </row>
    <row r="58" spans="1:97" ht="15.5">
      <c r="A58" s="181"/>
      <c r="B58" s="153" t="str">
        <f>IF(Langue="Français",'20.11'!CL58,'20.11'!CP58)</f>
        <v>Accumulated Other Comprehensive Income (Loss)</v>
      </c>
      <c r="C58" s="154"/>
      <c r="D58" s="440" t="s">
        <v>346</v>
      </c>
      <c r="E58" s="495"/>
      <c r="F58" s="638"/>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6"/>
      <c r="BR58" s="496"/>
      <c r="BS58" s="496"/>
      <c r="BT58" s="496"/>
      <c r="BU58" s="496"/>
      <c r="BV58" s="496"/>
      <c r="BW58" s="496"/>
      <c r="BX58" s="496"/>
      <c r="BY58" s="496"/>
      <c r="BZ58" s="496"/>
      <c r="CA58" s="496"/>
      <c r="CB58" s="496"/>
      <c r="CC58" s="496"/>
      <c r="CD58" s="496"/>
      <c r="CE58" s="496"/>
      <c r="CF58" s="496"/>
      <c r="CG58" s="496"/>
      <c r="CH58" s="495"/>
      <c r="CK58" s="614"/>
      <c r="CL58" s="614" t="s">
        <v>39</v>
      </c>
      <c r="CM58" s="614"/>
      <c r="CO58" s="156"/>
      <c r="CP58" s="156" t="s">
        <v>147</v>
      </c>
      <c r="CQ58" s="156"/>
      <c r="CS58" s="53"/>
    </row>
    <row r="59" spans="1:97" ht="15.5">
      <c r="A59" s="182" t="str">
        <f>IF(Langue="Français",'20.11'!CK59,'20.11'!CO59)</f>
        <v>Total Shareholders' Equity</v>
      </c>
      <c r="B59" s="154"/>
      <c r="C59" s="154"/>
      <c r="D59" s="440" t="s">
        <v>347</v>
      </c>
      <c r="E59" s="495"/>
      <c r="F59" s="638"/>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c r="CB59" s="496"/>
      <c r="CC59" s="496"/>
      <c r="CD59" s="496"/>
      <c r="CE59" s="496"/>
      <c r="CF59" s="496"/>
      <c r="CG59" s="496"/>
      <c r="CH59" s="495"/>
      <c r="CK59" s="608" t="s">
        <v>276</v>
      </c>
      <c r="CL59" s="614"/>
      <c r="CM59" s="614"/>
      <c r="CO59" s="183" t="s">
        <v>277</v>
      </c>
      <c r="CP59" s="156"/>
      <c r="CQ59" s="156"/>
      <c r="CS59" s="53"/>
    </row>
    <row r="60" spans="1:97" ht="15.5">
      <c r="A60" s="182" t="str">
        <f>IF(Langue="Français",'20.11'!CK60,'20.11'!CO60)</f>
        <v>Non-controlling Interests</v>
      </c>
      <c r="B60" s="154"/>
      <c r="C60" s="154"/>
      <c r="D60" s="440" t="s">
        <v>348</v>
      </c>
      <c r="E60" s="495"/>
      <c r="F60" s="638"/>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496"/>
      <c r="CA60" s="496"/>
      <c r="CB60" s="496"/>
      <c r="CC60" s="496"/>
      <c r="CD60" s="496"/>
      <c r="CE60" s="496"/>
      <c r="CF60" s="496"/>
      <c r="CG60" s="496"/>
      <c r="CH60" s="495"/>
      <c r="CK60" s="631" t="s">
        <v>40</v>
      </c>
      <c r="CL60" s="632"/>
      <c r="CM60" s="632"/>
      <c r="CO60" s="183" t="s">
        <v>148</v>
      </c>
      <c r="CP60" s="156"/>
      <c r="CQ60" s="156"/>
      <c r="CS60" s="53"/>
    </row>
    <row r="61" spans="1:97" ht="15.5">
      <c r="A61" s="182" t="str">
        <f>IF(Langue="Français",'20.11'!CK61,'20.11'!CO61)</f>
        <v>Total Equity</v>
      </c>
      <c r="B61" s="153"/>
      <c r="C61" s="153"/>
      <c r="D61" s="441" t="s">
        <v>349</v>
      </c>
      <c r="E61" s="495"/>
      <c r="F61" s="640"/>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6"/>
      <c r="CA61" s="496"/>
      <c r="CB61" s="496"/>
      <c r="CC61" s="496"/>
      <c r="CD61" s="496"/>
      <c r="CE61" s="496"/>
      <c r="CF61" s="496"/>
      <c r="CG61" s="496"/>
      <c r="CH61" s="495"/>
      <c r="CK61" s="631" t="s">
        <v>310</v>
      </c>
      <c r="CL61" s="632"/>
      <c r="CM61" s="632"/>
      <c r="CO61" s="183" t="s">
        <v>149</v>
      </c>
      <c r="CP61" s="156"/>
      <c r="CQ61" s="156"/>
      <c r="CS61" s="53"/>
    </row>
    <row r="62" spans="1:97" ht="15.5">
      <c r="A62" s="182" t="str">
        <f>IF(Langue="Français",'20.11'!CK62,'20.11'!CO62)</f>
        <v>TOTAL LIABILITIES AND EQUITY</v>
      </c>
      <c r="B62" s="153"/>
      <c r="C62" s="153"/>
      <c r="D62" s="441" t="s">
        <v>350</v>
      </c>
      <c r="E62" s="497"/>
      <c r="F62" s="640"/>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c r="BM62" s="498"/>
      <c r="BN62" s="498"/>
      <c r="BO62" s="498"/>
      <c r="BP62" s="498"/>
      <c r="BQ62" s="498"/>
      <c r="BR62" s="498"/>
      <c r="BS62" s="498"/>
      <c r="BT62" s="498"/>
      <c r="BU62" s="498"/>
      <c r="BV62" s="498"/>
      <c r="BW62" s="498"/>
      <c r="BX62" s="498"/>
      <c r="BY62" s="498"/>
      <c r="BZ62" s="498"/>
      <c r="CA62" s="498"/>
      <c r="CB62" s="498"/>
      <c r="CC62" s="498"/>
      <c r="CD62" s="498"/>
      <c r="CE62" s="498"/>
      <c r="CF62" s="498"/>
      <c r="CG62" s="498"/>
      <c r="CH62" s="497"/>
      <c r="CK62" s="631" t="s">
        <v>311</v>
      </c>
      <c r="CL62" s="632"/>
      <c r="CM62" s="632"/>
      <c r="CO62" s="183" t="s">
        <v>150</v>
      </c>
      <c r="CP62" s="156"/>
      <c r="CQ62" s="156"/>
      <c r="CS62" s="53"/>
    </row>
    <row r="63" spans="1:97" ht="15.5">
      <c r="A63" s="184"/>
      <c r="B63" s="156"/>
      <c r="C63" s="156"/>
      <c r="D63" s="158"/>
      <c r="E63" s="192"/>
      <c r="F63" s="641"/>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K63" s="632"/>
      <c r="CL63" s="632"/>
      <c r="CM63" s="632"/>
      <c r="CO63" s="156"/>
      <c r="CP63" s="156"/>
      <c r="CQ63" s="156"/>
      <c r="CS63" s="53"/>
    </row>
    <row r="64" spans="1:97" ht="15.5">
      <c r="A64" s="185" t="str">
        <f>IF(Langue="Français",'20.11'!CK64,'20.11'!CO64)</f>
        <v>FOREIGN INSURERS ONLY:</v>
      </c>
      <c r="B64" s="186"/>
      <c r="C64" s="186"/>
      <c r="D64" s="158"/>
      <c r="E64" s="192"/>
      <c r="F64" s="64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K64" s="633" t="s">
        <v>42</v>
      </c>
      <c r="CL64" s="633"/>
      <c r="CM64" s="633"/>
      <c r="CO64" s="186" t="s">
        <v>151</v>
      </c>
      <c r="CP64" s="186"/>
      <c r="CQ64" s="186"/>
      <c r="CS64" s="53"/>
    </row>
    <row r="65" spans="1:97" ht="15.5">
      <c r="A65" s="173" t="str">
        <f>IF(Langue="Français",'20.11'!CK65,'20.11'!CO65)</f>
        <v>Head Office Account, Reserves &amp; AOCI</v>
      </c>
      <c r="B65" s="141"/>
      <c r="C65" s="141"/>
      <c r="D65" s="158"/>
      <c r="E65" s="192"/>
      <c r="F65" s="64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K65" s="617" t="s">
        <v>700</v>
      </c>
      <c r="CL65" s="617"/>
      <c r="CM65" s="617"/>
      <c r="CO65" s="141" t="s">
        <v>312</v>
      </c>
      <c r="CP65" s="141"/>
      <c r="CQ65" s="141"/>
      <c r="CS65" s="53"/>
    </row>
    <row r="66" spans="1:97" ht="15.5">
      <c r="A66" s="146"/>
      <c r="B66" s="150" t="str">
        <f>IF(Langue="Français",'20.11'!CL66,'20.11'!CP66)</f>
        <v>Head Office Account</v>
      </c>
      <c r="C66" s="150"/>
      <c r="D66" s="440" t="s">
        <v>280</v>
      </c>
      <c r="E66" s="493"/>
      <c r="F66" s="637"/>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4"/>
      <c r="BU66" s="494"/>
      <c r="BV66" s="494"/>
      <c r="BW66" s="494"/>
      <c r="BX66" s="494"/>
      <c r="BY66" s="494"/>
      <c r="BZ66" s="494"/>
      <c r="CA66" s="494"/>
      <c r="CB66" s="494"/>
      <c r="CC66" s="494"/>
      <c r="CD66" s="494"/>
      <c r="CE66" s="494"/>
      <c r="CF66" s="494"/>
      <c r="CG66" s="494"/>
      <c r="CH66" s="493"/>
      <c r="CK66" s="618"/>
      <c r="CL66" s="634" t="s">
        <v>43</v>
      </c>
      <c r="CM66" s="635"/>
      <c r="CO66" s="147"/>
      <c r="CP66" s="151" t="s">
        <v>152</v>
      </c>
      <c r="CQ66" s="151"/>
      <c r="CS66" s="53"/>
    </row>
    <row r="67" spans="1:97" ht="15.5">
      <c r="A67" s="187"/>
      <c r="B67" s="119" t="str">
        <f>IF(Langue="Français",'20.11'!CL67,'20.11'!CP67)</f>
        <v>Reserves</v>
      </c>
      <c r="C67" s="119"/>
      <c r="D67" s="440" t="s">
        <v>281</v>
      </c>
      <c r="E67" s="495"/>
      <c r="F67" s="637"/>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c r="CB67" s="496"/>
      <c r="CC67" s="496"/>
      <c r="CD67" s="496"/>
      <c r="CE67" s="496"/>
      <c r="CF67" s="496"/>
      <c r="CG67" s="496"/>
      <c r="CH67" s="495"/>
      <c r="CK67" s="630"/>
      <c r="CL67" s="634" t="s">
        <v>44</v>
      </c>
      <c r="CM67" s="609"/>
      <c r="CO67" s="179"/>
      <c r="CP67" s="122" t="s">
        <v>146</v>
      </c>
      <c r="CQ67" s="122"/>
      <c r="CS67" s="53"/>
    </row>
    <row r="68" spans="1:97" ht="15.5">
      <c r="A68" s="146"/>
      <c r="B68" s="150" t="str">
        <f>IF(Langue="Français",'20.11'!CL68,'20.11'!CP68)</f>
        <v>(Specify)</v>
      </c>
      <c r="C68" s="150"/>
      <c r="D68" s="440" t="s">
        <v>351</v>
      </c>
      <c r="E68" s="495"/>
      <c r="F68" s="637"/>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6"/>
      <c r="BW68" s="496"/>
      <c r="BX68" s="496"/>
      <c r="BY68" s="496"/>
      <c r="BZ68" s="496"/>
      <c r="CA68" s="496"/>
      <c r="CB68" s="496"/>
      <c r="CC68" s="496"/>
      <c r="CD68" s="496"/>
      <c r="CE68" s="496"/>
      <c r="CF68" s="496"/>
      <c r="CG68" s="496"/>
      <c r="CH68" s="495"/>
      <c r="CK68" s="618"/>
      <c r="CL68" s="636" t="s">
        <v>38</v>
      </c>
      <c r="CM68" s="635"/>
      <c r="CO68" s="147"/>
      <c r="CP68" s="151" t="s">
        <v>144</v>
      </c>
      <c r="CQ68" s="151"/>
      <c r="CS68" s="53"/>
    </row>
    <row r="69" spans="1:97" ht="15.5">
      <c r="A69" s="152"/>
      <c r="B69" s="153" t="str">
        <f>IF(Langue="Français",'20.11'!CL69,'20.11'!CP69)</f>
        <v>Accumulated Other Comprehensive Income (Loss)</v>
      </c>
      <c r="C69" s="153"/>
      <c r="D69" s="441" t="s">
        <v>352</v>
      </c>
      <c r="E69" s="495"/>
      <c r="F69" s="638"/>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6"/>
      <c r="BW69" s="496"/>
      <c r="BX69" s="496"/>
      <c r="BY69" s="496"/>
      <c r="BZ69" s="496"/>
      <c r="CA69" s="496"/>
      <c r="CB69" s="496"/>
      <c r="CC69" s="496"/>
      <c r="CD69" s="496"/>
      <c r="CE69" s="496"/>
      <c r="CF69" s="496"/>
      <c r="CG69" s="496"/>
      <c r="CH69" s="495"/>
      <c r="CK69" s="619"/>
      <c r="CL69" s="634" t="s">
        <v>701</v>
      </c>
      <c r="CM69" s="632"/>
      <c r="CO69" s="155"/>
      <c r="CP69" s="156" t="s">
        <v>147</v>
      </c>
      <c r="CQ69" s="156"/>
      <c r="CS69" s="53"/>
    </row>
    <row r="70" spans="1:97" ht="15.5">
      <c r="A70" s="188" t="str">
        <f>IF(Langue="Français",'20.11'!CK70,'20.11'!CO70)</f>
        <v>Total Head Office Account, Reserves &amp; AOCI</v>
      </c>
      <c r="B70" s="189"/>
      <c r="C70" s="189"/>
      <c r="D70" s="441" t="s">
        <v>353</v>
      </c>
      <c r="E70" s="495"/>
      <c r="F70" s="638"/>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c r="CB70" s="496"/>
      <c r="CC70" s="496"/>
      <c r="CD70" s="496"/>
      <c r="CE70" s="496"/>
      <c r="CF70" s="496"/>
      <c r="CG70" s="496"/>
      <c r="CH70" s="495"/>
      <c r="CK70" s="633" t="s">
        <v>702</v>
      </c>
      <c r="CL70" s="633"/>
      <c r="CM70" s="633"/>
      <c r="CO70" s="186" t="s">
        <v>313</v>
      </c>
      <c r="CP70" s="186"/>
      <c r="CQ70" s="186"/>
      <c r="CS70" s="53"/>
    </row>
    <row r="71" spans="1:97" ht="30.65" customHeight="1">
      <c r="A71" s="749" t="str">
        <f>IF(Langue="Français",'20.11'!CK71,'20.11'!CO71)</f>
        <v>TOTAL LIABILITIES, EQUITY, HEAD OFFICE ACCOUNT, RESERVES &amp; AOCI</v>
      </c>
      <c r="B71" s="750">
        <f>IF(Langue="Français",'20.11'!CL71,'20.11'!CP71)</f>
        <v>0</v>
      </c>
      <c r="C71" s="750">
        <f>IF(Langue="Français",'20.11'!CM71,'20.11'!CQ71)</f>
        <v>0</v>
      </c>
      <c r="D71" s="442" t="s">
        <v>354</v>
      </c>
      <c r="E71" s="499"/>
      <c r="F71" s="643"/>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0"/>
      <c r="BZ71" s="500"/>
      <c r="CA71" s="500"/>
      <c r="CB71" s="500"/>
      <c r="CC71" s="500"/>
      <c r="CD71" s="500"/>
      <c r="CE71" s="500"/>
      <c r="CF71" s="500"/>
      <c r="CG71" s="500"/>
      <c r="CH71" s="499"/>
      <c r="CK71" s="742" t="s">
        <v>703</v>
      </c>
      <c r="CL71" s="742"/>
      <c r="CM71" s="742"/>
      <c r="CO71" s="744" t="s">
        <v>314</v>
      </c>
      <c r="CP71" s="744"/>
      <c r="CQ71" s="744"/>
      <c r="CS71" s="53"/>
    </row>
    <row r="72" spans="1:97">
      <c r="A72" s="190"/>
      <c r="B72" s="191"/>
      <c r="C72" s="191"/>
      <c r="D72" s="291"/>
    </row>
  </sheetData>
  <mergeCells count="61">
    <mergeCell ref="B18:C18"/>
    <mergeCell ref="B23:C23"/>
    <mergeCell ref="A35:C35"/>
    <mergeCell ref="A36:C36"/>
    <mergeCell ref="A71:C71"/>
    <mergeCell ref="CK71:CM71"/>
    <mergeCell ref="CP18:CQ18"/>
    <mergeCell ref="CP23:CQ23"/>
    <mergeCell ref="CO35:CQ35"/>
    <mergeCell ref="CO36:CQ36"/>
    <mergeCell ref="CO71:CQ71"/>
    <mergeCell ref="AK2:AO2"/>
    <mergeCell ref="CL18:CM18"/>
    <mergeCell ref="CL23:CM23"/>
    <mergeCell ref="CK35:CM35"/>
    <mergeCell ref="CK36:CM36"/>
    <mergeCell ref="BT2:BX2"/>
    <mergeCell ref="BY2:CC2"/>
    <mergeCell ref="CD2:CH2"/>
    <mergeCell ref="AK3:AO3"/>
    <mergeCell ref="AP3:AT3"/>
    <mergeCell ref="AP2:AT2"/>
    <mergeCell ref="AU2:AY2"/>
    <mergeCell ref="AZ2:BD2"/>
    <mergeCell ref="BE2:BI2"/>
    <mergeCell ref="BJ2:BN2"/>
    <mergeCell ref="BO2:BS2"/>
    <mergeCell ref="L2:P2"/>
    <mergeCell ref="Q2:U2"/>
    <mergeCell ref="V2:Z2"/>
    <mergeCell ref="AA2:AE2"/>
    <mergeCell ref="AF2:AJ2"/>
    <mergeCell ref="L3:P3"/>
    <mergeCell ref="Q3:U3"/>
    <mergeCell ref="V3:Z3"/>
    <mergeCell ref="AA3:AE3"/>
    <mergeCell ref="AF3:AJ3"/>
    <mergeCell ref="BY3:CC3"/>
    <mergeCell ref="CD3:CH3"/>
    <mergeCell ref="L4:P5"/>
    <mergeCell ref="Q4:U5"/>
    <mergeCell ref="V4:Z5"/>
    <mergeCell ref="AA4:AE5"/>
    <mergeCell ref="AF4:AJ5"/>
    <mergeCell ref="AK4:AO5"/>
    <mergeCell ref="AP4:AT5"/>
    <mergeCell ref="AU4:AY5"/>
    <mergeCell ref="AU3:AY3"/>
    <mergeCell ref="AZ3:BD3"/>
    <mergeCell ref="BE3:BI3"/>
    <mergeCell ref="BJ3:BN3"/>
    <mergeCell ref="BO3:BS3"/>
    <mergeCell ref="BT3:BX3"/>
    <mergeCell ref="CD4:CH5"/>
    <mergeCell ref="G5:K5"/>
    <mergeCell ref="AZ4:BD5"/>
    <mergeCell ref="BE4:BI5"/>
    <mergeCell ref="BJ4:BN5"/>
    <mergeCell ref="BO4:BS5"/>
    <mergeCell ref="BT4:BX5"/>
    <mergeCell ref="BY4:CC5"/>
  </mergeCells>
  <pageMargins left="0.70866141732283505" right="0.70866141732283505" top="0.74803149606299202" bottom="0.74803149606299202" header="0.31496062992126" footer="0.31496062992126"/>
  <pageSetup scale="55"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AB3F-470D-4DB3-B420-BF1C3E50FBB9}">
  <sheetPr codeName="Feuil7"/>
  <dimension ref="A1:CN51"/>
  <sheetViews>
    <sheetView zoomScale="85" zoomScaleNormal="85" workbookViewId="0">
      <pane xSplit="3" ySplit="7" topLeftCell="D8"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1" width="6.90625" style="55" customWidth="1"/>
    <col min="2" max="2" width="66.36328125" style="55" customWidth="1"/>
    <col min="3" max="3" width="4.54296875" style="289" bestFit="1" customWidth="1"/>
    <col min="4" max="4" width="11" style="55" customWidth="1"/>
    <col min="5" max="5" width="13.6328125" style="55" customWidth="1"/>
    <col min="6" max="85" width="11" style="55" customWidth="1"/>
    <col min="86" max="87" width="8" style="55"/>
    <col min="88" max="88" width="19" style="55" hidden="1" customWidth="1"/>
    <col min="89" max="89" width="59" style="55" hidden="1" customWidth="1"/>
    <col min="90" max="90" width="8" style="55" hidden="1" customWidth="1"/>
    <col min="91" max="91" width="22.08984375" style="55" hidden="1" customWidth="1"/>
    <col min="92" max="92" width="63.90625" style="55" hidden="1" customWidth="1"/>
    <col min="93" max="93" width="15.453125" style="55" customWidth="1"/>
    <col min="94" max="16384" width="8" style="55"/>
  </cols>
  <sheetData>
    <row r="1" spans="1:92">
      <c r="A1" s="53" t="str">
        <f>IF(Instructions!D9="","",Instructions!D9)</f>
        <v/>
      </c>
      <c r="B1" s="53"/>
      <c r="C1" s="288"/>
      <c r="D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J1" s="53" t="s">
        <v>130</v>
      </c>
      <c r="CM1" s="53" t="s">
        <v>131</v>
      </c>
    </row>
    <row r="2" spans="1:92" ht="14.4" customHeight="1">
      <c r="A2" s="53" t="str">
        <f>IF(Langue="Français",CJ2,CM2)</f>
        <v>Page 20.22 of the core financial statement return</v>
      </c>
      <c r="B2" s="53"/>
      <c r="C2" s="288"/>
      <c r="D2" s="54"/>
      <c r="E2" s="54"/>
      <c r="F2" s="54"/>
      <c r="G2" s="54"/>
      <c r="H2" s="54"/>
      <c r="I2" s="54"/>
      <c r="J2" s="54"/>
      <c r="K2" s="695" t="str">
        <f>IF('20.10'!$R$2=0,"",'20.10'!$R$2)</f>
        <v>Adverse scenario 1</v>
      </c>
      <c r="L2" s="737"/>
      <c r="M2" s="737"/>
      <c r="N2" s="737"/>
      <c r="O2" s="738"/>
      <c r="P2" s="695" t="str">
        <f>IF('20.10'!$AB$2=0,"",'20.10'!$AB$2)</f>
        <v>Adverse scenario 2</v>
      </c>
      <c r="Q2" s="737"/>
      <c r="R2" s="737"/>
      <c r="S2" s="737"/>
      <c r="T2" s="738"/>
      <c r="U2" s="695" t="str">
        <f>IF('20.10'!$AL$2=0,"",'20.10'!$AL$2)</f>
        <v>Adverse scenario 3</v>
      </c>
      <c r="V2" s="737"/>
      <c r="W2" s="737"/>
      <c r="X2" s="737"/>
      <c r="Y2" s="738"/>
      <c r="Z2" s="695" t="str">
        <f>IF('20.10'!$AV$2=0,"",'20.10'!$AV$2)</f>
        <v>Adverse scenario 4</v>
      </c>
      <c r="AA2" s="737"/>
      <c r="AB2" s="737"/>
      <c r="AC2" s="737"/>
      <c r="AD2" s="738"/>
      <c r="AE2" s="695" t="str">
        <f>IF('20.10'!$BF$2=0,"",'20.10'!$BF$2)</f>
        <v>Adverse scenario 5</v>
      </c>
      <c r="AF2" s="737"/>
      <c r="AG2" s="737"/>
      <c r="AH2" s="737"/>
      <c r="AI2" s="738"/>
      <c r="AJ2" s="695" t="str">
        <f>IF('20.10'!$BP$2=0,"",'20.10'!$BP$2)</f>
        <v>Adverse scenario 6</v>
      </c>
      <c r="AK2" s="737"/>
      <c r="AL2" s="737"/>
      <c r="AM2" s="737"/>
      <c r="AN2" s="738"/>
      <c r="AO2" s="695" t="str">
        <f>IF('20.10'!$BZ$2=0,"",'20.10'!$BZ$2)</f>
        <v>Adverse scenario 7</v>
      </c>
      <c r="AP2" s="737"/>
      <c r="AQ2" s="737"/>
      <c r="AR2" s="737"/>
      <c r="AS2" s="738"/>
      <c r="AT2" s="695" t="str">
        <f>IF('20.10'!$CJ$2=0,"",'20.10'!$CJ$2)</f>
        <v>Adverse scenario 8</v>
      </c>
      <c r="AU2" s="737"/>
      <c r="AV2" s="737"/>
      <c r="AW2" s="737"/>
      <c r="AX2" s="738"/>
      <c r="AY2" s="695" t="str">
        <f>IF('20.10'!$CT$2=0,"",'20.10'!$CT$2)</f>
        <v>Adverse scenario 9</v>
      </c>
      <c r="AZ2" s="737"/>
      <c r="BA2" s="737"/>
      <c r="BB2" s="737"/>
      <c r="BC2" s="738"/>
      <c r="BD2" s="695" t="str">
        <f>IF('20.10'!$DD$2=0,"",'20.10'!$DD$2)</f>
        <v>Adverse scenario 10</v>
      </c>
      <c r="BE2" s="737"/>
      <c r="BF2" s="737"/>
      <c r="BG2" s="737"/>
      <c r="BH2" s="738"/>
      <c r="BI2" s="695" t="str">
        <f>IF('20.10'!$DN$2=0,"",'20.10'!$DN$2)</f>
        <v>Adverse scenario 11</v>
      </c>
      <c r="BJ2" s="737"/>
      <c r="BK2" s="737"/>
      <c r="BL2" s="737"/>
      <c r="BM2" s="738"/>
      <c r="BN2" s="695" t="str">
        <f>IF('20.10'!$DX$2=0,"",'20.10'!$DX$2)</f>
        <v>Adverse scenario 12</v>
      </c>
      <c r="BO2" s="737"/>
      <c r="BP2" s="737"/>
      <c r="BQ2" s="737"/>
      <c r="BR2" s="738"/>
      <c r="BS2" s="695" t="str">
        <f>IF('20.10'!$EH$2=0,"",'20.10'!$EH$2)</f>
        <v>Adverse scenario 13</v>
      </c>
      <c r="BT2" s="737"/>
      <c r="BU2" s="737"/>
      <c r="BV2" s="737"/>
      <c r="BW2" s="738"/>
      <c r="BX2" s="695" t="str">
        <f>IF('20.10'!$ER$2=0,"",'20.10'!$ER$2)</f>
        <v>Adverse scenario 14</v>
      </c>
      <c r="BY2" s="737"/>
      <c r="BZ2" s="737"/>
      <c r="CA2" s="737"/>
      <c r="CB2" s="738"/>
      <c r="CC2" s="695" t="str">
        <f>IF('20.10'!$FB$2=0,"",'20.10'!$FB$2)</f>
        <v>Adverse scenario 15</v>
      </c>
      <c r="CD2" s="737"/>
      <c r="CE2" s="737"/>
      <c r="CF2" s="737"/>
      <c r="CG2" s="738"/>
      <c r="CJ2" s="55" t="s">
        <v>666</v>
      </c>
      <c r="CM2" s="55" t="s">
        <v>659</v>
      </c>
    </row>
    <row r="3" spans="1:92">
      <c r="D3" s="54"/>
      <c r="E3" s="54"/>
      <c r="F3" s="54"/>
      <c r="G3" s="54"/>
      <c r="H3" s="54"/>
      <c r="I3" s="54"/>
      <c r="J3" s="54"/>
      <c r="K3" s="734" t="str">
        <f>'20.11'!L3</f>
        <v>In tab 20.10, select the type of scenario.</v>
      </c>
      <c r="L3" s="735"/>
      <c r="M3" s="735"/>
      <c r="N3" s="735"/>
      <c r="O3" s="736"/>
      <c r="P3" s="734" t="str">
        <f>'20.11'!Q3</f>
        <v>In tab 20.10, select the type of scenario.</v>
      </c>
      <c r="Q3" s="735"/>
      <c r="R3" s="735"/>
      <c r="S3" s="735"/>
      <c r="T3" s="736"/>
      <c r="U3" s="734" t="str">
        <f>'20.11'!V3</f>
        <v>In tab 20.10, select the type of scenario.</v>
      </c>
      <c r="V3" s="735"/>
      <c r="W3" s="735"/>
      <c r="X3" s="735"/>
      <c r="Y3" s="736"/>
      <c r="Z3" s="734" t="str">
        <f>'20.11'!AA3</f>
        <v>In tab 20.10, select the type of scenario.</v>
      </c>
      <c r="AA3" s="735"/>
      <c r="AB3" s="735"/>
      <c r="AC3" s="735"/>
      <c r="AD3" s="736"/>
      <c r="AE3" s="734" t="str">
        <f>'20.11'!AF3</f>
        <v>In tab 20.10, select the type of scenario.</v>
      </c>
      <c r="AF3" s="735"/>
      <c r="AG3" s="735"/>
      <c r="AH3" s="735"/>
      <c r="AI3" s="736"/>
      <c r="AJ3" s="734" t="str">
        <f>'20.11'!AK3</f>
        <v>In tab 20.10, select the type of scenario.</v>
      </c>
      <c r="AK3" s="735"/>
      <c r="AL3" s="735"/>
      <c r="AM3" s="735"/>
      <c r="AN3" s="736"/>
      <c r="AO3" s="734" t="str">
        <f>'20.11'!AP3</f>
        <v>In tab 20.10, select the type of scenario.</v>
      </c>
      <c r="AP3" s="735"/>
      <c r="AQ3" s="735"/>
      <c r="AR3" s="735"/>
      <c r="AS3" s="736"/>
      <c r="AT3" s="734" t="str">
        <f>'20.11'!AU3</f>
        <v>In tab 20.10, select the type of scenario.</v>
      </c>
      <c r="AU3" s="735"/>
      <c r="AV3" s="735"/>
      <c r="AW3" s="735"/>
      <c r="AX3" s="736"/>
      <c r="AY3" s="734" t="str">
        <f>'20.11'!AZ3</f>
        <v>In tab 20.10, select the type of scenario.</v>
      </c>
      <c r="AZ3" s="735"/>
      <c r="BA3" s="735"/>
      <c r="BB3" s="735"/>
      <c r="BC3" s="736"/>
      <c r="BD3" s="734" t="str">
        <f>'20.11'!BE3</f>
        <v>In tab 20.10, select the type of scenario.</v>
      </c>
      <c r="BE3" s="735"/>
      <c r="BF3" s="735"/>
      <c r="BG3" s="735"/>
      <c r="BH3" s="736"/>
      <c r="BI3" s="734" t="str">
        <f>'20.11'!BJ3</f>
        <v>In tab 20.10, select the type of scenario.</v>
      </c>
      <c r="BJ3" s="735"/>
      <c r="BK3" s="735"/>
      <c r="BL3" s="735"/>
      <c r="BM3" s="736"/>
      <c r="BN3" s="734" t="str">
        <f>'20.11'!BO3</f>
        <v>In tab 20.10, select the type of scenario.</v>
      </c>
      <c r="BO3" s="735"/>
      <c r="BP3" s="735"/>
      <c r="BQ3" s="735"/>
      <c r="BR3" s="736"/>
      <c r="BS3" s="734" t="str">
        <f>'20.11'!BT3</f>
        <v>In tab 20.10, select the type of scenario.</v>
      </c>
      <c r="BT3" s="735"/>
      <c r="BU3" s="735"/>
      <c r="BV3" s="735"/>
      <c r="BW3" s="736"/>
      <c r="BX3" s="734" t="str">
        <f>'20.11'!BY3</f>
        <v>In tab 20.10, select the type of scenario.</v>
      </c>
      <c r="BY3" s="735"/>
      <c r="BZ3" s="735"/>
      <c r="CA3" s="735"/>
      <c r="CB3" s="736"/>
      <c r="CC3" s="734" t="str">
        <f>'20.11'!CD3</f>
        <v>In tab 20.10, select the type of scenario.</v>
      </c>
      <c r="CD3" s="735"/>
      <c r="CE3" s="735"/>
      <c r="CF3" s="735"/>
      <c r="CG3" s="736"/>
    </row>
    <row r="4" spans="1:92" ht="15" customHeight="1">
      <c r="D4" s="54"/>
      <c r="E4" s="54"/>
      <c r="F4" s="54"/>
      <c r="G4" s="54"/>
      <c r="H4" s="54"/>
      <c r="I4" s="54"/>
      <c r="J4" s="54"/>
      <c r="K4" s="730" t="str">
        <f>'20.11'!L4</f>
        <v>In tab 20.10, describe briefly the scenario by including the main assumptions.</v>
      </c>
      <c r="L4" s="731"/>
      <c r="M4" s="731"/>
      <c r="N4" s="731"/>
      <c r="O4" s="732"/>
      <c r="P4" s="730" t="str">
        <f>'20.11'!Q4</f>
        <v>In tab 20.10, describe briefly the scenario by including the main assumptions.</v>
      </c>
      <c r="Q4" s="731"/>
      <c r="R4" s="731"/>
      <c r="S4" s="731"/>
      <c r="T4" s="732"/>
      <c r="U4" s="730" t="str">
        <f>'20.11'!V4</f>
        <v>In tab 20.10, describe briefly the scenario by including the main assumptions.</v>
      </c>
      <c r="V4" s="731"/>
      <c r="W4" s="731"/>
      <c r="X4" s="731"/>
      <c r="Y4" s="732"/>
      <c r="Z4" s="730" t="str">
        <f>'20.11'!AA4</f>
        <v>In tab 20.10, describe briefly the scenario by including the main assumptions.</v>
      </c>
      <c r="AA4" s="731"/>
      <c r="AB4" s="731"/>
      <c r="AC4" s="731"/>
      <c r="AD4" s="732"/>
      <c r="AE4" s="730" t="str">
        <f>'20.11'!AF4</f>
        <v>In tab 20.10, describe briefly the scenario by including the main assumptions.</v>
      </c>
      <c r="AF4" s="731"/>
      <c r="AG4" s="731"/>
      <c r="AH4" s="731"/>
      <c r="AI4" s="732"/>
      <c r="AJ4" s="730" t="str">
        <f>'20.11'!AK4</f>
        <v>In tab 20.10, describe briefly the scenario by including the main assumptions.</v>
      </c>
      <c r="AK4" s="731"/>
      <c r="AL4" s="731"/>
      <c r="AM4" s="731"/>
      <c r="AN4" s="732"/>
      <c r="AO4" s="730" t="str">
        <f>'20.11'!AP4</f>
        <v>In tab 20.10, describe briefly the scenario by including the main assumptions.</v>
      </c>
      <c r="AP4" s="731"/>
      <c r="AQ4" s="731"/>
      <c r="AR4" s="731"/>
      <c r="AS4" s="732"/>
      <c r="AT4" s="730" t="str">
        <f>'20.11'!AU4</f>
        <v>In tab 20.10, describe briefly the scenario by including the main assumptions.</v>
      </c>
      <c r="AU4" s="731"/>
      <c r="AV4" s="731"/>
      <c r="AW4" s="731"/>
      <c r="AX4" s="732"/>
      <c r="AY4" s="730" t="str">
        <f>'20.11'!AZ4</f>
        <v>In tab 20.10, describe briefly the scenario by including the main assumptions.</v>
      </c>
      <c r="AZ4" s="731"/>
      <c r="BA4" s="731"/>
      <c r="BB4" s="731"/>
      <c r="BC4" s="732"/>
      <c r="BD4" s="730" t="str">
        <f>'20.11'!BE4</f>
        <v>In tab 20.10, describe briefly the scenario by including the main assumptions.</v>
      </c>
      <c r="BE4" s="731"/>
      <c r="BF4" s="731"/>
      <c r="BG4" s="731"/>
      <c r="BH4" s="732"/>
      <c r="BI4" s="730" t="str">
        <f>'20.11'!BJ4</f>
        <v>In tab 20.10, describe briefly the scenario by including the main assumptions.</v>
      </c>
      <c r="BJ4" s="731"/>
      <c r="BK4" s="731"/>
      <c r="BL4" s="731"/>
      <c r="BM4" s="732"/>
      <c r="BN4" s="730" t="str">
        <f>'20.11'!BO4</f>
        <v>In tab 20.10, describe briefly the scenario by including the main assumptions.</v>
      </c>
      <c r="BO4" s="731"/>
      <c r="BP4" s="731"/>
      <c r="BQ4" s="731"/>
      <c r="BR4" s="732"/>
      <c r="BS4" s="730" t="str">
        <f>'20.11'!BT4</f>
        <v>In tab 20.10, describe briefly the scenario by including the main assumptions.</v>
      </c>
      <c r="BT4" s="731"/>
      <c r="BU4" s="731"/>
      <c r="BV4" s="731"/>
      <c r="BW4" s="732"/>
      <c r="BX4" s="730" t="str">
        <f>'20.11'!BY4</f>
        <v>In tab 20.10, describe briefly the scenario by including the main assumptions.</v>
      </c>
      <c r="BY4" s="731"/>
      <c r="BZ4" s="731"/>
      <c r="CA4" s="731"/>
      <c r="CB4" s="732"/>
      <c r="CC4" s="730" t="str">
        <f>'20.11'!CD4</f>
        <v>In tab 20.10, describe briefly the scenario by including the main assumptions.</v>
      </c>
      <c r="CD4" s="731"/>
      <c r="CE4" s="731"/>
      <c r="CF4" s="731"/>
      <c r="CG4" s="732"/>
    </row>
    <row r="5" spans="1:92" ht="62" customHeight="1">
      <c r="D5" s="381" t="str">
        <f>'20.10'!$D$4</f>
        <v>Historical</v>
      </c>
      <c r="E5" s="380" t="str">
        <f>'20.10'!$F$4</f>
        <v>Last report base scenario</v>
      </c>
      <c r="F5" s="733" t="str">
        <f>'20.10'!$H$4</f>
        <v>Base scenario</v>
      </c>
      <c r="G5" s="733"/>
      <c r="H5" s="733"/>
      <c r="I5" s="733"/>
      <c r="J5" s="733"/>
      <c r="K5" s="730"/>
      <c r="L5" s="731"/>
      <c r="M5" s="731"/>
      <c r="N5" s="731"/>
      <c r="O5" s="732"/>
      <c r="P5" s="730"/>
      <c r="Q5" s="731"/>
      <c r="R5" s="731"/>
      <c r="S5" s="731"/>
      <c r="T5" s="732"/>
      <c r="U5" s="730"/>
      <c r="V5" s="731"/>
      <c r="W5" s="731"/>
      <c r="X5" s="731"/>
      <c r="Y5" s="732"/>
      <c r="Z5" s="730"/>
      <c r="AA5" s="731"/>
      <c r="AB5" s="731"/>
      <c r="AC5" s="731"/>
      <c r="AD5" s="732"/>
      <c r="AE5" s="730"/>
      <c r="AF5" s="731"/>
      <c r="AG5" s="731"/>
      <c r="AH5" s="731"/>
      <c r="AI5" s="732"/>
      <c r="AJ5" s="730"/>
      <c r="AK5" s="731"/>
      <c r="AL5" s="731"/>
      <c r="AM5" s="731"/>
      <c r="AN5" s="732"/>
      <c r="AO5" s="730"/>
      <c r="AP5" s="731"/>
      <c r="AQ5" s="731"/>
      <c r="AR5" s="731"/>
      <c r="AS5" s="732"/>
      <c r="AT5" s="730"/>
      <c r="AU5" s="731"/>
      <c r="AV5" s="731"/>
      <c r="AW5" s="731"/>
      <c r="AX5" s="732"/>
      <c r="AY5" s="730"/>
      <c r="AZ5" s="731"/>
      <c r="BA5" s="731"/>
      <c r="BB5" s="731"/>
      <c r="BC5" s="732"/>
      <c r="BD5" s="730"/>
      <c r="BE5" s="731"/>
      <c r="BF5" s="731"/>
      <c r="BG5" s="731"/>
      <c r="BH5" s="732"/>
      <c r="BI5" s="730"/>
      <c r="BJ5" s="731"/>
      <c r="BK5" s="731"/>
      <c r="BL5" s="731"/>
      <c r="BM5" s="732"/>
      <c r="BN5" s="730"/>
      <c r="BO5" s="731"/>
      <c r="BP5" s="731"/>
      <c r="BQ5" s="731"/>
      <c r="BR5" s="732"/>
      <c r="BS5" s="730"/>
      <c r="BT5" s="731"/>
      <c r="BU5" s="731"/>
      <c r="BV5" s="731"/>
      <c r="BW5" s="732"/>
      <c r="BX5" s="730"/>
      <c r="BY5" s="731"/>
      <c r="BZ5" s="731"/>
      <c r="CA5" s="731"/>
      <c r="CB5" s="732"/>
      <c r="CC5" s="730"/>
      <c r="CD5" s="731"/>
      <c r="CE5" s="731"/>
      <c r="CF5" s="731"/>
      <c r="CG5" s="732"/>
    </row>
    <row r="6" spans="1:92" s="465" customFormat="1">
      <c r="C6" s="466"/>
      <c r="D6" s="473">
        <f>Instructions!$G$1</f>
        <v>2023</v>
      </c>
      <c r="E6" s="472">
        <f>Instructions!$G$1</f>
        <v>2023</v>
      </c>
      <c r="F6" s="471">
        <f>E6+1</f>
        <v>2024</v>
      </c>
      <c r="G6" s="472">
        <f>F6+1</f>
        <v>2025</v>
      </c>
      <c r="H6" s="472">
        <f>G6+1</f>
        <v>2026</v>
      </c>
      <c r="I6" s="472">
        <f>H6+1</f>
        <v>2027</v>
      </c>
      <c r="J6" s="473">
        <f>I6+1</f>
        <v>2028</v>
      </c>
      <c r="K6" s="473">
        <f>F6</f>
        <v>2024</v>
      </c>
      <c r="L6" s="473">
        <f t="shared" ref="L6:BW6" si="0">G6</f>
        <v>2025</v>
      </c>
      <c r="M6" s="473">
        <f t="shared" si="0"/>
        <v>2026</v>
      </c>
      <c r="N6" s="473">
        <f t="shared" si="0"/>
        <v>2027</v>
      </c>
      <c r="O6" s="473">
        <f t="shared" si="0"/>
        <v>2028</v>
      </c>
      <c r="P6" s="473">
        <f>K6</f>
        <v>2024</v>
      </c>
      <c r="Q6" s="473">
        <f t="shared" si="0"/>
        <v>2025</v>
      </c>
      <c r="R6" s="473">
        <f t="shared" si="0"/>
        <v>2026</v>
      </c>
      <c r="S6" s="473">
        <f t="shared" si="0"/>
        <v>2027</v>
      </c>
      <c r="T6" s="473">
        <f t="shared" si="0"/>
        <v>2028</v>
      </c>
      <c r="U6" s="473">
        <f t="shared" si="0"/>
        <v>2024</v>
      </c>
      <c r="V6" s="473">
        <f t="shared" si="0"/>
        <v>2025</v>
      </c>
      <c r="W6" s="473">
        <f t="shared" si="0"/>
        <v>2026</v>
      </c>
      <c r="X6" s="473">
        <f t="shared" si="0"/>
        <v>2027</v>
      </c>
      <c r="Y6" s="473">
        <f t="shared" si="0"/>
        <v>2028</v>
      </c>
      <c r="Z6" s="473">
        <f t="shared" si="0"/>
        <v>2024</v>
      </c>
      <c r="AA6" s="473">
        <f t="shared" si="0"/>
        <v>2025</v>
      </c>
      <c r="AB6" s="473">
        <f t="shared" si="0"/>
        <v>2026</v>
      </c>
      <c r="AC6" s="485">
        <f t="shared" si="0"/>
        <v>2027</v>
      </c>
      <c r="AD6" s="473">
        <f t="shared" si="0"/>
        <v>2028</v>
      </c>
      <c r="AE6" s="472">
        <f t="shared" si="0"/>
        <v>2024</v>
      </c>
      <c r="AF6" s="474">
        <f t="shared" si="0"/>
        <v>2025</v>
      </c>
      <c r="AG6" s="473">
        <f t="shared" si="0"/>
        <v>2026</v>
      </c>
      <c r="AH6" s="473">
        <f t="shared" si="0"/>
        <v>2027</v>
      </c>
      <c r="AI6" s="473">
        <f t="shared" si="0"/>
        <v>2028</v>
      </c>
      <c r="AJ6" s="473">
        <f t="shared" si="0"/>
        <v>2024</v>
      </c>
      <c r="AK6" s="473">
        <f t="shared" si="0"/>
        <v>2025</v>
      </c>
      <c r="AL6" s="473">
        <f t="shared" si="0"/>
        <v>2026</v>
      </c>
      <c r="AM6" s="473">
        <f t="shared" si="0"/>
        <v>2027</v>
      </c>
      <c r="AN6" s="473">
        <f t="shared" si="0"/>
        <v>2028</v>
      </c>
      <c r="AO6" s="473">
        <f t="shared" si="0"/>
        <v>2024</v>
      </c>
      <c r="AP6" s="473">
        <f t="shared" si="0"/>
        <v>2025</v>
      </c>
      <c r="AQ6" s="473">
        <f t="shared" si="0"/>
        <v>2026</v>
      </c>
      <c r="AR6" s="473">
        <f t="shared" si="0"/>
        <v>2027</v>
      </c>
      <c r="AS6" s="473">
        <f t="shared" si="0"/>
        <v>2028</v>
      </c>
      <c r="AT6" s="473">
        <f t="shared" si="0"/>
        <v>2024</v>
      </c>
      <c r="AU6" s="473">
        <f t="shared" si="0"/>
        <v>2025</v>
      </c>
      <c r="AV6" s="473">
        <f t="shared" si="0"/>
        <v>2026</v>
      </c>
      <c r="AW6" s="473">
        <f t="shared" si="0"/>
        <v>2027</v>
      </c>
      <c r="AX6" s="473">
        <f t="shared" si="0"/>
        <v>2028</v>
      </c>
      <c r="AY6" s="473">
        <f t="shared" si="0"/>
        <v>2024</v>
      </c>
      <c r="AZ6" s="473">
        <f t="shared" si="0"/>
        <v>2025</v>
      </c>
      <c r="BA6" s="473">
        <f t="shared" si="0"/>
        <v>2026</v>
      </c>
      <c r="BB6" s="473">
        <f t="shared" si="0"/>
        <v>2027</v>
      </c>
      <c r="BC6" s="485">
        <f t="shared" si="0"/>
        <v>2028</v>
      </c>
      <c r="BD6" s="473">
        <f t="shared" si="0"/>
        <v>2024</v>
      </c>
      <c r="BE6" s="472">
        <f t="shared" si="0"/>
        <v>2025</v>
      </c>
      <c r="BF6" s="474">
        <f t="shared" si="0"/>
        <v>2026</v>
      </c>
      <c r="BG6" s="473">
        <f t="shared" si="0"/>
        <v>2027</v>
      </c>
      <c r="BH6" s="473">
        <f t="shared" si="0"/>
        <v>2028</v>
      </c>
      <c r="BI6" s="473">
        <f>BD6</f>
        <v>2024</v>
      </c>
      <c r="BJ6" s="473">
        <f>BE6</f>
        <v>2025</v>
      </c>
      <c r="BK6" s="473">
        <f>BF6</f>
        <v>2026</v>
      </c>
      <c r="BL6" s="473">
        <f>BG6</f>
        <v>2027</v>
      </c>
      <c r="BM6" s="473">
        <f>BH6</f>
        <v>2028</v>
      </c>
      <c r="BN6" s="473">
        <f t="shared" si="0"/>
        <v>2024</v>
      </c>
      <c r="BO6" s="473">
        <f t="shared" si="0"/>
        <v>2025</v>
      </c>
      <c r="BP6" s="473">
        <f t="shared" si="0"/>
        <v>2026</v>
      </c>
      <c r="BQ6" s="473">
        <f t="shared" si="0"/>
        <v>2027</v>
      </c>
      <c r="BR6" s="473">
        <f t="shared" si="0"/>
        <v>2028</v>
      </c>
      <c r="BS6" s="473">
        <f t="shared" si="0"/>
        <v>2024</v>
      </c>
      <c r="BT6" s="473">
        <f t="shared" si="0"/>
        <v>2025</v>
      </c>
      <c r="BU6" s="473">
        <f t="shared" si="0"/>
        <v>2026</v>
      </c>
      <c r="BV6" s="473">
        <f t="shared" si="0"/>
        <v>2027</v>
      </c>
      <c r="BW6" s="473">
        <f t="shared" si="0"/>
        <v>2028</v>
      </c>
      <c r="BX6" s="473">
        <f t="shared" ref="BX6:CG6" si="1">BS6</f>
        <v>2024</v>
      </c>
      <c r="BY6" s="473">
        <f t="shared" si="1"/>
        <v>2025</v>
      </c>
      <c r="BZ6" s="473">
        <f t="shared" si="1"/>
        <v>2026</v>
      </c>
      <c r="CA6" s="473">
        <f t="shared" si="1"/>
        <v>2027</v>
      </c>
      <c r="CB6" s="473">
        <f t="shared" si="1"/>
        <v>2028</v>
      </c>
      <c r="CC6" s="473">
        <f t="shared" si="1"/>
        <v>2024</v>
      </c>
      <c r="CD6" s="473">
        <f t="shared" si="1"/>
        <v>2025</v>
      </c>
      <c r="CE6" s="472">
        <f t="shared" si="1"/>
        <v>2026</v>
      </c>
      <c r="CF6" s="474">
        <f t="shared" si="1"/>
        <v>2027</v>
      </c>
      <c r="CG6" s="472">
        <f t="shared" si="1"/>
        <v>2028</v>
      </c>
    </row>
    <row r="7" spans="1:92">
      <c r="A7" s="53" t="str">
        <f t="shared" ref="A7:A15" si="2">IF(Langue="Français",CJ7,CM7)</f>
        <v>($'000)</v>
      </c>
      <c r="B7" s="53"/>
      <c r="C7" s="288"/>
      <c r="D7" s="458" t="s">
        <v>3</v>
      </c>
      <c r="E7" s="458" t="s">
        <v>4</v>
      </c>
      <c r="F7" s="382" t="s">
        <v>28</v>
      </c>
      <c r="G7" s="382" t="s">
        <v>5</v>
      </c>
      <c r="H7" s="382" t="s">
        <v>6</v>
      </c>
      <c r="I7" s="382" t="s">
        <v>7</v>
      </c>
      <c r="J7" s="382" t="s">
        <v>8</v>
      </c>
      <c r="K7" s="458" t="s">
        <v>9</v>
      </c>
      <c r="L7" s="458" t="s">
        <v>10</v>
      </c>
      <c r="M7" s="458" t="s">
        <v>11</v>
      </c>
      <c r="N7" s="458" t="s">
        <v>29</v>
      </c>
      <c r="O7" s="458" t="s">
        <v>30</v>
      </c>
      <c r="P7" s="458" t="s">
        <v>31</v>
      </c>
      <c r="Q7" s="458" t="s">
        <v>32</v>
      </c>
      <c r="R7" s="458" t="s">
        <v>33</v>
      </c>
      <c r="S7" s="458" t="s">
        <v>66</v>
      </c>
      <c r="T7" s="458" t="s">
        <v>84</v>
      </c>
      <c r="U7" s="458" t="s">
        <v>51</v>
      </c>
      <c r="V7" s="458" t="s">
        <v>12</v>
      </c>
      <c r="W7" s="458" t="s">
        <v>13</v>
      </c>
      <c r="X7" s="458" t="s">
        <v>14</v>
      </c>
      <c r="Y7" s="458" t="s">
        <v>15</v>
      </c>
      <c r="Z7" s="458" t="s">
        <v>16</v>
      </c>
      <c r="AA7" s="458" t="s">
        <v>485</v>
      </c>
      <c r="AB7" s="458" t="s">
        <v>486</v>
      </c>
      <c r="AC7" s="458" t="s">
        <v>501</v>
      </c>
      <c r="AD7" s="458" t="s">
        <v>502</v>
      </c>
      <c r="AE7" s="458" t="s">
        <v>503</v>
      </c>
      <c r="AF7" s="382" t="s">
        <v>34</v>
      </c>
      <c r="AG7" s="458" t="s">
        <v>504</v>
      </c>
      <c r="AH7" s="458" t="s">
        <v>487</v>
      </c>
      <c r="AI7" s="458" t="s">
        <v>505</v>
      </c>
      <c r="AJ7" s="458" t="s">
        <v>37</v>
      </c>
      <c r="AK7" s="458" t="s">
        <v>488</v>
      </c>
      <c r="AL7" s="458" t="s">
        <v>69</v>
      </c>
      <c r="AM7" s="458" t="s">
        <v>71</v>
      </c>
      <c r="AN7" s="458" t="s">
        <v>85</v>
      </c>
      <c r="AO7" s="458" t="s">
        <v>86</v>
      </c>
      <c r="AP7" s="458" t="s">
        <v>47</v>
      </c>
      <c r="AQ7" s="458" t="s">
        <v>48</v>
      </c>
      <c r="AR7" s="458" t="s">
        <v>18</v>
      </c>
      <c r="AS7" s="458" t="s">
        <v>519</v>
      </c>
      <c r="AT7" s="458" t="s">
        <v>520</v>
      </c>
      <c r="AU7" s="458" t="s">
        <v>21</v>
      </c>
      <c r="AV7" s="458" t="s">
        <v>492</v>
      </c>
      <c r="AW7" s="458" t="s">
        <v>54</v>
      </c>
      <c r="AX7" s="458" t="s">
        <v>521</v>
      </c>
      <c r="AY7" s="458" t="s">
        <v>522</v>
      </c>
      <c r="AZ7" s="458" t="s">
        <v>41</v>
      </c>
      <c r="BA7" s="458" t="s">
        <v>90</v>
      </c>
      <c r="BB7" s="458" t="s">
        <v>494</v>
      </c>
      <c r="BC7" s="458" t="s">
        <v>95</v>
      </c>
      <c r="BD7" s="458" t="s">
        <v>523</v>
      </c>
      <c r="BE7" s="458" t="s">
        <v>423</v>
      </c>
      <c r="BF7" s="382" t="s">
        <v>524</v>
      </c>
      <c r="BG7" s="458" t="s">
        <v>91</v>
      </c>
      <c r="BH7" s="458" t="s">
        <v>525</v>
      </c>
      <c r="BI7" s="458" t="s">
        <v>424</v>
      </c>
      <c r="BJ7" s="458" t="s">
        <v>56</v>
      </c>
      <c r="BK7" s="458" t="s">
        <v>52</v>
      </c>
      <c r="BL7" s="458" t="s">
        <v>526</v>
      </c>
      <c r="BM7" s="458" t="s">
        <v>53</v>
      </c>
      <c r="BN7" s="458" t="s">
        <v>88</v>
      </c>
      <c r="BO7" s="458" t="s">
        <v>89</v>
      </c>
      <c r="BP7" s="458" t="s">
        <v>527</v>
      </c>
      <c r="BQ7" s="458" t="s">
        <v>528</v>
      </c>
      <c r="BR7" s="458" t="s">
        <v>529</v>
      </c>
      <c r="BS7" s="458" t="s">
        <v>493</v>
      </c>
      <c r="BT7" s="458" t="s">
        <v>45</v>
      </c>
      <c r="BU7" s="458" t="s">
        <v>87</v>
      </c>
      <c r="BV7" s="458" t="s">
        <v>55</v>
      </c>
      <c r="BW7" s="458" t="s">
        <v>530</v>
      </c>
      <c r="BX7" s="458" t="s">
        <v>531</v>
      </c>
      <c r="BY7" s="458" t="s">
        <v>495</v>
      </c>
      <c r="BZ7" s="458" t="s">
        <v>532</v>
      </c>
      <c r="CA7" s="458" t="s">
        <v>533</v>
      </c>
      <c r="CB7" s="458" t="s">
        <v>534</v>
      </c>
      <c r="CC7" s="458" t="s">
        <v>535</v>
      </c>
      <c r="CD7" s="458" t="s">
        <v>46</v>
      </c>
      <c r="CE7" s="458" t="s">
        <v>489</v>
      </c>
      <c r="CF7" s="382" t="s">
        <v>536</v>
      </c>
      <c r="CG7" s="458" t="s">
        <v>490</v>
      </c>
      <c r="CJ7" s="55" t="s">
        <v>0</v>
      </c>
      <c r="CM7" s="43" t="s">
        <v>116</v>
      </c>
      <c r="CN7" s="43"/>
    </row>
    <row r="8" spans="1:92">
      <c r="A8" s="53"/>
      <c r="B8" s="53"/>
      <c r="C8" s="288"/>
      <c r="D8" s="384"/>
      <c r="E8" s="384"/>
      <c r="F8" s="384"/>
      <c r="G8" s="384"/>
      <c r="H8" s="384"/>
      <c r="I8" s="384"/>
      <c r="J8" s="384"/>
      <c r="K8" s="384"/>
      <c r="L8" s="384"/>
      <c r="M8" s="384"/>
      <c r="N8" s="384"/>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6"/>
      <c r="CD8" s="386"/>
      <c r="CE8" s="386"/>
      <c r="CF8" s="386"/>
      <c r="CG8" s="386"/>
      <c r="CH8" s="63"/>
      <c r="CM8" s="43"/>
      <c r="CN8" s="43"/>
    </row>
    <row r="9" spans="1:92" ht="30" customHeight="1">
      <c r="A9" s="756" t="str">
        <f t="shared" si="2"/>
        <v>Revenue from PAA Contracts</v>
      </c>
      <c r="B9" s="757"/>
      <c r="C9" s="440" t="s">
        <v>195</v>
      </c>
      <c r="D9" s="501"/>
      <c r="E9" s="594"/>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1"/>
      <c r="CJ9" s="751" t="s">
        <v>383</v>
      </c>
      <c r="CK9" s="751"/>
      <c r="CM9" s="565" t="s">
        <v>355</v>
      </c>
      <c r="CN9" s="565"/>
    </row>
    <row r="10" spans="1:92" ht="40.25" customHeight="1">
      <c r="A10" s="722" t="str">
        <f t="shared" si="2"/>
        <v>Revenue from GMM Contracts (excluding VFA contracts)</v>
      </c>
      <c r="B10" s="723"/>
      <c r="C10" s="440" t="s">
        <v>411</v>
      </c>
      <c r="D10" s="492"/>
      <c r="E10" s="597"/>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92"/>
      <c r="CJ10" s="740" t="s">
        <v>707</v>
      </c>
      <c r="CK10" s="740"/>
      <c r="CM10" s="565" t="s">
        <v>356</v>
      </c>
      <c r="CN10" s="565"/>
    </row>
    <row r="11" spans="1:92">
      <c r="A11" s="722" t="str">
        <f t="shared" si="2"/>
        <v>Revenue from VFA Contracts</v>
      </c>
      <c r="B11" s="723"/>
      <c r="C11" s="440" t="s">
        <v>316</v>
      </c>
      <c r="D11" s="492"/>
      <c r="E11" s="597"/>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92"/>
      <c r="CJ11" s="739" t="s">
        <v>384</v>
      </c>
      <c r="CK11" s="739"/>
      <c r="CM11" s="565" t="s">
        <v>357</v>
      </c>
      <c r="CN11" s="566"/>
    </row>
    <row r="12" spans="1:92">
      <c r="A12" s="338" t="str">
        <f t="shared" si="2"/>
        <v>Total Insurance Revenue</v>
      </c>
      <c r="B12" s="339"/>
      <c r="C12" s="440" t="s">
        <v>412</v>
      </c>
      <c r="D12" s="492"/>
      <c r="E12" s="597"/>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92"/>
      <c r="CJ12" s="71" t="s">
        <v>385</v>
      </c>
      <c r="CK12" s="71"/>
      <c r="CM12" s="564" t="s">
        <v>358</v>
      </c>
      <c r="CN12" s="564"/>
    </row>
    <row r="13" spans="1:92">
      <c r="A13" s="340" t="str">
        <f t="shared" si="2"/>
        <v>Insurance service expenses</v>
      </c>
      <c r="B13" s="341"/>
      <c r="C13" s="441" t="s">
        <v>331</v>
      </c>
      <c r="D13" s="492"/>
      <c r="E13" s="597"/>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92"/>
      <c r="CJ13" s="71" t="s">
        <v>386</v>
      </c>
      <c r="CK13" s="71"/>
      <c r="CM13" s="564" t="s">
        <v>359</v>
      </c>
      <c r="CN13" s="564"/>
    </row>
    <row r="14" spans="1:92">
      <c r="A14" s="758" t="str">
        <f t="shared" si="2"/>
        <v>Net expenses from reinsurance contracts held</v>
      </c>
      <c r="B14" s="759"/>
      <c r="C14" s="441" t="s">
        <v>332</v>
      </c>
      <c r="D14" s="492"/>
      <c r="E14" s="597"/>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92"/>
      <c r="CJ14" s="752" t="s">
        <v>704</v>
      </c>
      <c r="CK14" s="752"/>
      <c r="CM14" s="136" t="s">
        <v>360</v>
      </c>
      <c r="CN14" s="136"/>
    </row>
    <row r="15" spans="1:92">
      <c r="A15" s="340" t="str">
        <f t="shared" si="2"/>
        <v>INSURANCE SERVICE RESULT</v>
      </c>
      <c r="B15" s="341"/>
      <c r="C15" s="441" t="s">
        <v>212</v>
      </c>
      <c r="D15" s="490"/>
      <c r="E15" s="597"/>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c r="CF15" s="491"/>
      <c r="CG15" s="490"/>
      <c r="CJ15" s="71" t="s">
        <v>387</v>
      </c>
      <c r="CK15" s="71"/>
      <c r="CM15" s="564" t="s">
        <v>361</v>
      </c>
      <c r="CN15" s="564"/>
    </row>
    <row r="16" spans="1:92">
      <c r="A16" s="342"/>
      <c r="B16" s="343"/>
      <c r="C16" s="168"/>
      <c r="D16" s="60"/>
      <c r="E16" s="616"/>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J16" s="71"/>
      <c r="CK16" s="71"/>
      <c r="CM16" s="564"/>
      <c r="CN16" s="564"/>
    </row>
    <row r="17" spans="1:92">
      <c r="A17" s="760" t="str">
        <f t="shared" ref="A17:A26" si="3">IF(Langue="Français",CJ17,CM17)</f>
        <v>Interest revenue on financial assets not measured at FVTPL</v>
      </c>
      <c r="B17" s="761"/>
      <c r="C17" s="440" t="s">
        <v>413</v>
      </c>
      <c r="D17" s="501"/>
      <c r="E17" s="594"/>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1"/>
      <c r="CJ17" s="739" t="s">
        <v>388</v>
      </c>
      <c r="CK17" s="739"/>
      <c r="CM17" s="565" t="s">
        <v>362</v>
      </c>
      <c r="CN17" s="565"/>
    </row>
    <row r="18" spans="1:92">
      <c r="A18" s="764" t="str">
        <f t="shared" si="3"/>
        <v>Net investment income excluding segregated funds</v>
      </c>
      <c r="B18" s="718"/>
      <c r="C18" s="441" t="s">
        <v>414</v>
      </c>
      <c r="D18" s="492"/>
      <c r="E18" s="597"/>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c r="BP18" s="489"/>
      <c r="BQ18" s="489"/>
      <c r="BR18" s="489"/>
      <c r="BS18" s="489"/>
      <c r="BT18" s="489"/>
      <c r="BU18" s="489"/>
      <c r="BV18" s="489"/>
      <c r="BW18" s="489"/>
      <c r="BX18" s="489"/>
      <c r="BY18" s="489"/>
      <c r="BZ18" s="489"/>
      <c r="CA18" s="489"/>
      <c r="CB18" s="489"/>
      <c r="CC18" s="489"/>
      <c r="CD18" s="489"/>
      <c r="CE18" s="489"/>
      <c r="CF18" s="489"/>
      <c r="CG18" s="492"/>
      <c r="CJ18" s="751" t="s">
        <v>389</v>
      </c>
      <c r="CK18" s="751"/>
      <c r="CM18" s="718" t="s">
        <v>363</v>
      </c>
      <c r="CN18" s="718"/>
    </row>
    <row r="19" spans="1:92" ht="30.65" customHeight="1">
      <c r="A19" s="765" t="str">
        <f t="shared" si="3"/>
        <v>Net investment income - segregated funds</v>
      </c>
      <c r="B19" s="766"/>
      <c r="C19" s="441" t="s">
        <v>415</v>
      </c>
      <c r="D19" s="492"/>
      <c r="E19" s="597"/>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92"/>
      <c r="CJ19" s="739" t="s">
        <v>390</v>
      </c>
      <c r="CK19" s="739"/>
      <c r="CM19" s="718" t="s">
        <v>364</v>
      </c>
      <c r="CN19" s="718"/>
    </row>
    <row r="20" spans="1:92">
      <c r="A20" s="344" t="str">
        <f t="shared" si="3"/>
        <v>Provision for Credit Losses</v>
      </c>
      <c r="B20" s="345"/>
      <c r="C20" s="441" t="s">
        <v>416</v>
      </c>
      <c r="D20" s="492"/>
      <c r="E20" s="597"/>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92"/>
      <c r="CJ20" s="329" t="s">
        <v>391</v>
      </c>
      <c r="CK20" s="329"/>
      <c r="CM20" s="565" t="s">
        <v>365</v>
      </c>
      <c r="CN20" s="565"/>
    </row>
    <row r="21" spans="1:92">
      <c r="A21" s="193" t="str">
        <f t="shared" si="3"/>
        <v>Investment Return</v>
      </c>
      <c r="B21" s="194"/>
      <c r="C21" s="441" t="s">
        <v>99</v>
      </c>
      <c r="D21" s="492"/>
      <c r="E21" s="597"/>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92"/>
      <c r="CJ21" s="608" t="s">
        <v>392</v>
      </c>
      <c r="CK21" s="608"/>
      <c r="CM21" s="136" t="s">
        <v>366</v>
      </c>
      <c r="CN21" s="136"/>
    </row>
    <row r="22" spans="1:92" ht="31.25" customHeight="1">
      <c r="A22" s="758" t="str">
        <f t="shared" si="3"/>
        <v>Net finance income (expenses) from insurance contracts excluding segregated funds</v>
      </c>
      <c r="B22" s="759"/>
      <c r="C22" s="441" t="s">
        <v>254</v>
      </c>
      <c r="D22" s="492"/>
      <c r="E22" s="597"/>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92"/>
      <c r="CJ22" s="753" t="s">
        <v>406</v>
      </c>
      <c r="CK22" s="753"/>
      <c r="CM22" s="755" t="s">
        <v>410</v>
      </c>
      <c r="CN22" s="755"/>
    </row>
    <row r="23" spans="1:92" ht="32" customHeight="1">
      <c r="A23" s="758" t="str">
        <f t="shared" si="3"/>
        <v>Net finance income (expenses) from segregated funds</v>
      </c>
      <c r="B23" s="759"/>
      <c r="C23" s="441" t="s">
        <v>417</v>
      </c>
      <c r="D23" s="492"/>
      <c r="E23" s="597"/>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92"/>
      <c r="CJ23" s="753" t="s">
        <v>407</v>
      </c>
      <c r="CK23" s="753"/>
      <c r="CM23" s="136" t="s">
        <v>367</v>
      </c>
      <c r="CN23" s="136"/>
    </row>
    <row r="24" spans="1:92" ht="31.25" customHeight="1">
      <c r="A24" s="758" t="str">
        <f t="shared" si="3"/>
        <v>Net finance income (expenses) from reinsurance contracts held</v>
      </c>
      <c r="B24" s="759"/>
      <c r="C24" s="441" t="s">
        <v>257</v>
      </c>
      <c r="D24" s="492"/>
      <c r="E24" s="597"/>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89"/>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92"/>
      <c r="CJ24" s="752" t="s">
        <v>705</v>
      </c>
      <c r="CK24" s="752"/>
      <c r="CM24" s="755" t="s">
        <v>368</v>
      </c>
      <c r="CN24" s="755"/>
    </row>
    <row r="25" spans="1:92">
      <c r="A25" s="758" t="str">
        <f t="shared" si="3"/>
        <v>Movement in investment contract liabilities</v>
      </c>
      <c r="B25" s="759"/>
      <c r="C25" s="441" t="s">
        <v>259</v>
      </c>
      <c r="D25" s="492"/>
      <c r="E25" s="597"/>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92"/>
      <c r="CJ25" s="752" t="s">
        <v>408</v>
      </c>
      <c r="CK25" s="752"/>
      <c r="CM25" s="136" t="s">
        <v>369</v>
      </c>
      <c r="CN25" s="136"/>
    </row>
    <row r="26" spans="1:92">
      <c r="A26" s="193" t="str">
        <f t="shared" si="3"/>
        <v>NET INVESTMENT RESULT</v>
      </c>
      <c r="B26" s="194"/>
      <c r="C26" s="441" t="s">
        <v>337</v>
      </c>
      <c r="D26" s="490"/>
      <c r="E26" s="597"/>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0"/>
      <c r="CJ26" s="608" t="s">
        <v>409</v>
      </c>
      <c r="CK26" s="608"/>
      <c r="CM26" s="136" t="s">
        <v>370</v>
      </c>
      <c r="CN26" s="136"/>
    </row>
    <row r="27" spans="1:92">
      <c r="A27" s="195"/>
      <c r="B27" s="136"/>
      <c r="C27" s="158"/>
      <c r="D27" s="60"/>
      <c r="E27" s="616"/>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J27" s="608"/>
      <c r="CK27" s="608"/>
      <c r="CM27" s="136"/>
      <c r="CN27" s="136"/>
    </row>
    <row r="28" spans="1:92">
      <c r="A28" s="119" t="str">
        <f>IF(Langue="Français",CJ28,CM28)</f>
        <v>Other Income</v>
      </c>
      <c r="B28" s="119"/>
      <c r="C28" s="440" t="s">
        <v>338</v>
      </c>
      <c r="D28" s="501"/>
      <c r="E28" s="594"/>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2"/>
      <c r="BX28" s="502"/>
      <c r="BY28" s="502"/>
      <c r="BZ28" s="502"/>
      <c r="CA28" s="502"/>
      <c r="CB28" s="502"/>
      <c r="CC28" s="502"/>
      <c r="CD28" s="502"/>
      <c r="CE28" s="502"/>
      <c r="CF28" s="502"/>
      <c r="CG28" s="501"/>
      <c r="CJ28" s="609" t="s">
        <v>393</v>
      </c>
      <c r="CK28" s="609"/>
      <c r="CM28" s="122" t="s">
        <v>371</v>
      </c>
      <c r="CN28" s="122"/>
    </row>
    <row r="29" spans="1:92" ht="30.65" customHeight="1">
      <c r="A29" s="762" t="str">
        <f>IF(Langue="Français",CJ29,CM29)</f>
        <v>Share of Net Income (Loss) of Equity Accounted Investees</v>
      </c>
      <c r="B29" s="763"/>
      <c r="C29" s="440" t="s">
        <v>418</v>
      </c>
      <c r="D29" s="492"/>
      <c r="E29" s="597"/>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489"/>
      <c r="BL29" s="489"/>
      <c r="BM29" s="489"/>
      <c r="BN29" s="489"/>
      <c r="BO29" s="489"/>
      <c r="BP29" s="489"/>
      <c r="BQ29" s="489"/>
      <c r="BR29" s="489"/>
      <c r="BS29" s="489"/>
      <c r="BT29" s="489"/>
      <c r="BU29" s="489"/>
      <c r="BV29" s="489"/>
      <c r="BW29" s="489"/>
      <c r="BX29" s="489"/>
      <c r="BY29" s="489"/>
      <c r="BZ29" s="489"/>
      <c r="CA29" s="489"/>
      <c r="CB29" s="489"/>
      <c r="CC29" s="489"/>
      <c r="CD29" s="489"/>
      <c r="CE29" s="489"/>
      <c r="CF29" s="489"/>
      <c r="CG29" s="492"/>
      <c r="CJ29" s="754" t="s">
        <v>422</v>
      </c>
      <c r="CK29" s="754"/>
      <c r="CM29" s="122" t="s">
        <v>372</v>
      </c>
      <c r="CN29" s="122"/>
    </row>
    <row r="30" spans="1:92">
      <c r="A30" s="128" t="str">
        <f>IF(Langue="Français",CJ30,CM30)</f>
        <v>General and Operating Expenses</v>
      </c>
      <c r="B30" s="128"/>
      <c r="C30" s="441" t="s">
        <v>270</v>
      </c>
      <c r="D30" s="492"/>
      <c r="E30" s="597"/>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92"/>
      <c r="CJ30" s="609" t="s">
        <v>394</v>
      </c>
      <c r="CK30" s="609"/>
      <c r="CM30" s="122" t="s">
        <v>373</v>
      </c>
      <c r="CN30" s="122"/>
    </row>
    <row r="31" spans="1:92">
      <c r="A31" s="340" t="str">
        <f>IF(Langue="Français",CJ31,CM31)</f>
        <v>OTHER INCOME AND EXPENSES</v>
      </c>
      <c r="B31" s="341"/>
      <c r="C31" s="441" t="s">
        <v>268</v>
      </c>
      <c r="D31" s="490"/>
      <c r="E31" s="597"/>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491"/>
      <c r="CC31" s="491"/>
      <c r="CD31" s="491"/>
      <c r="CE31" s="491"/>
      <c r="CF31" s="491"/>
      <c r="CG31" s="490"/>
      <c r="CJ31" s="71" t="s">
        <v>395</v>
      </c>
      <c r="CK31" s="71"/>
      <c r="CM31" s="564" t="s">
        <v>374</v>
      </c>
      <c r="CN31" s="564"/>
    </row>
    <row r="32" spans="1:92">
      <c r="A32" s="342"/>
      <c r="B32" s="343"/>
      <c r="C32" s="168"/>
      <c r="D32" s="60"/>
      <c r="E32" s="616"/>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J32" s="71"/>
      <c r="CK32" s="71"/>
      <c r="CM32" s="564"/>
      <c r="CN32" s="564"/>
    </row>
    <row r="33" spans="1:92">
      <c r="A33" s="196" t="str">
        <f>IF(Langue="Français",CJ33,CM33)</f>
        <v>PROFIT (LOSS) BEFORE TAXES</v>
      </c>
      <c r="B33" s="197"/>
      <c r="C33" s="443" t="s">
        <v>272</v>
      </c>
      <c r="D33" s="503"/>
      <c r="E33" s="59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3"/>
      <c r="CJ33" s="610" t="s">
        <v>396</v>
      </c>
      <c r="CK33" s="610"/>
      <c r="CM33" s="387" t="s">
        <v>375</v>
      </c>
      <c r="CN33" s="387"/>
    </row>
    <row r="34" spans="1:92">
      <c r="A34" s="198"/>
      <c r="B34" s="387"/>
      <c r="C34" s="199"/>
      <c r="D34" s="60"/>
      <c r="E34" s="616"/>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J34" s="610"/>
      <c r="CK34" s="610"/>
      <c r="CM34" s="387"/>
      <c r="CN34" s="387"/>
    </row>
    <row r="35" spans="1:92">
      <c r="A35" s="200" t="str">
        <f>IF(Langue="Français",CJ35,CM35)</f>
        <v>Current Taxes</v>
      </c>
      <c r="B35" s="200"/>
      <c r="C35" s="443" t="s">
        <v>275</v>
      </c>
      <c r="D35" s="501"/>
      <c r="E35" s="594"/>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c r="BT35" s="502"/>
      <c r="BU35" s="502"/>
      <c r="BV35" s="502"/>
      <c r="BW35" s="502"/>
      <c r="BX35" s="502"/>
      <c r="BY35" s="502"/>
      <c r="BZ35" s="502"/>
      <c r="CA35" s="502"/>
      <c r="CB35" s="502"/>
      <c r="CC35" s="502"/>
      <c r="CD35" s="502"/>
      <c r="CE35" s="502"/>
      <c r="CF35" s="502"/>
      <c r="CG35" s="501"/>
      <c r="CJ35" s="611" t="s">
        <v>397</v>
      </c>
      <c r="CK35" s="611"/>
      <c r="CM35" s="567" t="s">
        <v>376</v>
      </c>
      <c r="CN35" s="567"/>
    </row>
    <row r="36" spans="1:92">
      <c r="A36" s="201" t="str">
        <f>IF(Langue="Français",CJ36,CM36)</f>
        <v>Deferred Taxes</v>
      </c>
      <c r="B36" s="201"/>
      <c r="C36" s="444" t="s">
        <v>279</v>
      </c>
      <c r="D36" s="492"/>
      <c r="E36" s="597"/>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92"/>
      <c r="CJ36" s="611" t="s">
        <v>398</v>
      </c>
      <c r="CK36" s="611"/>
      <c r="CM36" s="567" t="s">
        <v>377</v>
      </c>
      <c r="CN36" s="567"/>
    </row>
    <row r="37" spans="1:92">
      <c r="A37" s="202" t="str">
        <f>IF(Langue="Français",CJ37,CM37)</f>
        <v>Total Income Taxes</v>
      </c>
      <c r="B37" s="202"/>
      <c r="C37" s="444" t="s">
        <v>339</v>
      </c>
      <c r="D37" s="490"/>
      <c r="E37" s="597"/>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0"/>
      <c r="CJ37" s="612" t="s">
        <v>399</v>
      </c>
      <c r="CK37" s="612"/>
      <c r="CM37" s="568" t="s">
        <v>157</v>
      </c>
      <c r="CN37" s="568"/>
    </row>
    <row r="38" spans="1:92">
      <c r="A38" s="203"/>
      <c r="B38" s="204"/>
      <c r="C38" s="205"/>
      <c r="D38" s="60"/>
      <c r="E38" s="616"/>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J38" s="612"/>
      <c r="CK38" s="612"/>
      <c r="CM38" s="568"/>
      <c r="CN38" s="568"/>
    </row>
    <row r="39" spans="1:92">
      <c r="A39" s="338" t="str">
        <f>IF(Langue="Français",CJ39,CM39)</f>
        <v>PROFIT (LOSS) AFTER TAXES</v>
      </c>
      <c r="B39" s="339"/>
      <c r="C39" s="445" t="s">
        <v>340</v>
      </c>
      <c r="D39" s="503"/>
      <c r="E39" s="59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3"/>
      <c r="CJ39" s="71" t="s">
        <v>400</v>
      </c>
      <c r="CK39" s="71"/>
      <c r="CM39" s="564" t="s">
        <v>378</v>
      </c>
      <c r="CN39" s="564"/>
    </row>
    <row r="40" spans="1:92">
      <c r="A40" s="342"/>
      <c r="B40" s="343"/>
      <c r="C40" s="205"/>
      <c r="D40" s="60"/>
      <c r="E40" s="616"/>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J40" s="71"/>
      <c r="CK40" s="71"/>
      <c r="CM40" s="564"/>
      <c r="CN40" s="564"/>
    </row>
    <row r="41" spans="1:92">
      <c r="A41" s="760" t="str">
        <f>IF(Langue="Français",CJ41,CM41)</f>
        <v>Discontinued Operations (net of Income Taxes of $______)</v>
      </c>
      <c r="B41" s="761"/>
      <c r="C41" s="445" t="s">
        <v>341</v>
      </c>
      <c r="D41" s="503"/>
      <c r="E41" s="59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3"/>
      <c r="CJ41" s="751" t="s">
        <v>401</v>
      </c>
      <c r="CK41" s="751"/>
      <c r="CM41" s="565" t="s">
        <v>379</v>
      </c>
      <c r="CN41" s="565"/>
    </row>
    <row r="42" spans="1:92">
      <c r="A42" s="346"/>
      <c r="B42" s="347"/>
      <c r="C42" s="205"/>
      <c r="D42" s="60"/>
      <c r="E42" s="616"/>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J42" s="329"/>
      <c r="CK42" s="329"/>
      <c r="CM42" s="565"/>
      <c r="CN42" s="565"/>
    </row>
    <row r="43" spans="1:92">
      <c r="A43" s="206" t="str">
        <f>IF(Langue="Français",CJ43,CM43)</f>
        <v>NET INCOME (LOSS) FOR THE YEAR</v>
      </c>
      <c r="B43" s="207"/>
      <c r="C43" s="440" t="s">
        <v>354</v>
      </c>
      <c r="D43" s="503"/>
      <c r="E43" s="59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3"/>
      <c r="CJ43" s="608" t="s">
        <v>402</v>
      </c>
      <c r="CK43" s="608"/>
      <c r="CM43" s="136" t="s">
        <v>158</v>
      </c>
      <c r="CN43" s="136"/>
    </row>
    <row r="44" spans="1:92">
      <c r="A44" s="195"/>
      <c r="B44" s="136"/>
      <c r="C44" s="168"/>
      <c r="D44" s="60"/>
      <c r="E44" s="616"/>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J44" s="608"/>
      <c r="CK44" s="608"/>
      <c r="CM44" s="136"/>
      <c r="CN44" s="136"/>
    </row>
    <row r="45" spans="1:92">
      <c r="A45" s="348" t="str">
        <f t="shared" ref="A45:A50" si="4">IF(Langue="Français",CJ45,CM45)</f>
        <v>ATTRIBUTABLE TO:</v>
      </c>
      <c r="B45" s="388"/>
      <c r="C45" s="158"/>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J45" s="71" t="s">
        <v>49</v>
      </c>
      <c r="CK45" s="71"/>
      <c r="CM45" s="564" t="s">
        <v>159</v>
      </c>
      <c r="CN45" s="564"/>
    </row>
    <row r="46" spans="1:92">
      <c r="A46" s="208" t="str">
        <f t="shared" si="4"/>
        <v>Participating Policyholders/Certificateholders</v>
      </c>
      <c r="B46" s="167"/>
      <c r="C46" s="440" t="s">
        <v>278</v>
      </c>
      <c r="D46" s="501"/>
      <c r="E46" s="594"/>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1"/>
      <c r="CJ46" s="613" t="s">
        <v>403</v>
      </c>
      <c r="CK46" s="614"/>
      <c r="CM46" s="563" t="s">
        <v>380</v>
      </c>
      <c r="CN46" s="563"/>
    </row>
    <row r="47" spans="1:92">
      <c r="A47" s="345" t="str">
        <f t="shared" si="4"/>
        <v>Other Fund Account</v>
      </c>
      <c r="B47" s="123"/>
      <c r="C47" s="441" t="s">
        <v>348</v>
      </c>
      <c r="D47" s="492"/>
      <c r="E47" s="597"/>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92"/>
      <c r="CJ47" s="329" t="s">
        <v>404</v>
      </c>
      <c r="CK47" s="614"/>
      <c r="CM47" s="563" t="s">
        <v>381</v>
      </c>
      <c r="CN47" s="563"/>
    </row>
    <row r="48" spans="1:92">
      <c r="A48" s="345" t="str">
        <f t="shared" si="4"/>
        <v>Residual Interest Policyholders</v>
      </c>
      <c r="B48" s="123"/>
      <c r="C48" s="441" t="s">
        <v>419</v>
      </c>
      <c r="D48" s="492"/>
      <c r="E48" s="597"/>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92"/>
      <c r="CJ48" s="329" t="s">
        <v>405</v>
      </c>
      <c r="CK48" s="614"/>
      <c r="CM48" s="565" t="s">
        <v>382</v>
      </c>
      <c r="CN48" s="565"/>
    </row>
    <row r="49" spans="1:92">
      <c r="A49" s="209" t="str">
        <f t="shared" si="4"/>
        <v>Non-controlling Interests</v>
      </c>
      <c r="B49" s="167"/>
      <c r="C49" s="440" t="s">
        <v>420</v>
      </c>
      <c r="D49" s="492"/>
      <c r="E49" s="597"/>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92"/>
      <c r="CJ49" s="615" t="s">
        <v>60</v>
      </c>
      <c r="CK49" s="614"/>
      <c r="CM49" s="563" t="s">
        <v>148</v>
      </c>
      <c r="CN49" s="563"/>
    </row>
    <row r="50" spans="1:92">
      <c r="A50" s="210" t="str">
        <f t="shared" si="4"/>
        <v>Equity Holders</v>
      </c>
      <c r="B50" s="211"/>
      <c r="C50" s="446" t="s">
        <v>421</v>
      </c>
      <c r="D50" s="490"/>
      <c r="E50" s="597"/>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0"/>
      <c r="CJ50" s="615" t="s">
        <v>50</v>
      </c>
      <c r="CK50" s="614"/>
      <c r="CM50" s="563" t="s">
        <v>160</v>
      </c>
      <c r="CN50" s="563"/>
    </row>
    <row r="51" spans="1:92">
      <c r="A51" s="62"/>
      <c r="B51" s="62"/>
    </row>
  </sheetData>
  <mergeCells count="76">
    <mergeCell ref="A25:B25"/>
    <mergeCell ref="A29:B29"/>
    <mergeCell ref="A41:B41"/>
    <mergeCell ref="A18:B18"/>
    <mergeCell ref="A19:B19"/>
    <mergeCell ref="A22:B22"/>
    <mergeCell ref="A23:B23"/>
    <mergeCell ref="A24:B24"/>
    <mergeCell ref="A9:B9"/>
    <mergeCell ref="A10:B10"/>
    <mergeCell ref="A11:B11"/>
    <mergeCell ref="A14:B14"/>
    <mergeCell ref="A17:B17"/>
    <mergeCell ref="CJ24:CK24"/>
    <mergeCell ref="CJ25:CK25"/>
    <mergeCell ref="CJ29:CK29"/>
    <mergeCell ref="CJ41:CK41"/>
    <mergeCell ref="CM18:CN18"/>
    <mergeCell ref="CM19:CN19"/>
    <mergeCell ref="CM22:CN22"/>
    <mergeCell ref="CM24:CN24"/>
    <mergeCell ref="CJ17:CK17"/>
    <mergeCell ref="CJ18:CK18"/>
    <mergeCell ref="CJ19:CK19"/>
    <mergeCell ref="CJ22:CK22"/>
    <mergeCell ref="CJ23:CK23"/>
    <mergeCell ref="AJ2:AN2"/>
    <mergeCell ref="CJ9:CK9"/>
    <mergeCell ref="CJ10:CK10"/>
    <mergeCell ref="CJ11:CK11"/>
    <mergeCell ref="CJ14:CK14"/>
    <mergeCell ref="BS2:BW2"/>
    <mergeCell ref="BX2:CB2"/>
    <mergeCell ref="CC2:CG2"/>
    <mergeCell ref="AJ3:AN3"/>
    <mergeCell ref="AO3:AS3"/>
    <mergeCell ref="AO2:AS2"/>
    <mergeCell ref="AT2:AX2"/>
    <mergeCell ref="AY2:BC2"/>
    <mergeCell ref="BD2:BH2"/>
    <mergeCell ref="BI2:BM2"/>
    <mergeCell ref="BN2:BR2"/>
    <mergeCell ref="K2:O2"/>
    <mergeCell ref="P2:T2"/>
    <mergeCell ref="U2:Y2"/>
    <mergeCell ref="Z2:AD2"/>
    <mergeCell ref="AE2:AI2"/>
    <mergeCell ref="K3:O3"/>
    <mergeCell ref="P3:T3"/>
    <mergeCell ref="U3:Y3"/>
    <mergeCell ref="Z3:AD3"/>
    <mergeCell ref="AE3:AI3"/>
    <mergeCell ref="BX3:CB3"/>
    <mergeCell ref="CC3:CG3"/>
    <mergeCell ref="K4:O5"/>
    <mergeCell ref="P4:T5"/>
    <mergeCell ref="U4:Y5"/>
    <mergeCell ref="Z4:AD5"/>
    <mergeCell ref="AE4:AI5"/>
    <mergeCell ref="AJ4:AN5"/>
    <mergeCell ref="AO4:AS5"/>
    <mergeCell ref="AT4:AX5"/>
    <mergeCell ref="AT3:AX3"/>
    <mergeCell ref="AY3:BC3"/>
    <mergeCell ref="BD3:BH3"/>
    <mergeCell ref="BI3:BM3"/>
    <mergeCell ref="BN3:BR3"/>
    <mergeCell ref="BS3:BW3"/>
    <mergeCell ref="CC4:CG5"/>
    <mergeCell ref="F5:J5"/>
    <mergeCell ref="AY4:BC5"/>
    <mergeCell ref="BD4:BH5"/>
    <mergeCell ref="BI4:BM5"/>
    <mergeCell ref="BN4:BR5"/>
    <mergeCell ref="BS4:BW5"/>
    <mergeCell ref="BX4:CB5"/>
  </mergeCells>
  <pageMargins left="0.7" right="0.7" top="0.75" bottom="0.75" header="0.3" footer="0.3"/>
  <pageSetup scale="75" orientation="portrait" r:id="rId1"/>
  <colBreaks count="16" manualBreakCount="16">
    <brk id="5" max="1048575" man="1"/>
    <brk id="10" max="1048575" man="1"/>
    <brk id="15" max="1048575" man="1"/>
    <brk id="20" max="1048575" man="1"/>
    <brk id="25" max="1048575" man="1"/>
    <brk id="30" max="1048575" man="1"/>
    <brk id="35" max="1048575" man="1"/>
    <brk id="40" max="1048575" man="1"/>
    <brk id="45" max="1048575" man="1"/>
    <brk id="50" max="1048575" man="1"/>
    <brk id="55" max="1048575" man="1"/>
    <brk id="60" max="1048575" man="1"/>
    <brk id="65" max="1048575" man="1"/>
    <brk id="70" max="1048575" man="1"/>
    <brk id="75" max="1048575" man="1"/>
    <brk id="80"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6422-452A-43FB-8362-523B891A8479}">
  <sheetPr codeName="Feuil12"/>
  <dimension ref="A1:DA11"/>
  <sheetViews>
    <sheetView zoomScale="85" zoomScaleNormal="85" workbookViewId="0">
      <pane xSplit="7" ySplit="7" topLeftCell="H8" activePane="bottomRight" state="frozen"/>
      <selection activeCell="I36" sqref="I36"/>
      <selection pane="topRight" activeCell="I36" sqref="I36"/>
      <selection pane="bottomLeft" activeCell="I36" sqref="I36"/>
      <selection pane="bottomRight" activeCell="A3" sqref="A3"/>
    </sheetView>
  </sheetViews>
  <sheetFormatPr baseColWidth="10" defaultColWidth="9.08984375" defaultRowHeight="14"/>
  <cols>
    <col min="1" max="1" width="3.08984375" style="212" customWidth="1"/>
    <col min="2" max="5" width="3.54296875" style="212" customWidth="1"/>
    <col min="6" max="6" width="70.6328125" style="212" customWidth="1"/>
    <col min="7" max="7" width="4.54296875" style="391" customWidth="1"/>
    <col min="8" max="8" width="11" style="55" customWidth="1"/>
    <col min="9" max="9" width="14" style="55" customWidth="1"/>
    <col min="10" max="89" width="11" style="55" customWidth="1"/>
    <col min="90" max="91" width="9.08984375" style="212"/>
    <col min="92" max="92" width="3.08984375" style="599" hidden="1" customWidth="1"/>
    <col min="93" max="96" width="3.54296875" style="599" hidden="1" customWidth="1"/>
    <col min="97" max="97" width="57.6328125" style="599" hidden="1" customWidth="1"/>
    <col min="98" max="98" width="9.08984375" style="212" hidden="1" customWidth="1"/>
    <col min="99" max="99" width="3.08984375" style="212" hidden="1" customWidth="1"/>
    <col min="100" max="101" width="3.54296875" style="212" hidden="1" customWidth="1"/>
    <col min="102" max="103" width="3.90625" style="212" hidden="1" customWidth="1"/>
    <col min="104" max="104" width="58.453125" style="212" hidden="1" customWidth="1"/>
    <col min="105" max="16384" width="9.08984375" style="212"/>
  </cols>
  <sheetData>
    <row r="1" spans="1:105">
      <c r="A1" s="212" t="str">
        <f>IF(Instructions!D9="","",Instructions!D9)</f>
        <v/>
      </c>
      <c r="B1" s="213"/>
      <c r="C1" s="213"/>
      <c r="D1" s="213"/>
      <c r="E1" s="213"/>
      <c r="F1" s="213"/>
      <c r="G1" s="389"/>
      <c r="H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N1" s="599" t="s">
        <v>130</v>
      </c>
      <c r="CO1" s="600"/>
      <c r="CP1" s="600"/>
      <c r="CQ1" s="600"/>
      <c r="CR1" s="600"/>
      <c r="CS1" s="600"/>
      <c r="CU1" s="212" t="s">
        <v>131</v>
      </c>
      <c r="CV1" s="65"/>
      <c r="CW1" s="65"/>
      <c r="CX1" s="65"/>
      <c r="CY1" s="41"/>
      <c r="CZ1" s="41"/>
    </row>
    <row r="2" spans="1:105">
      <c r="A2" s="212" t="str">
        <f>IF(Langue="Français",'20.42'!CN2,'20.42'!CU2)</f>
        <v>Excerpt of page 20.42 of the core financial statement return</v>
      </c>
      <c r="B2" s="213"/>
      <c r="C2" s="213"/>
      <c r="D2" s="213"/>
      <c r="E2" s="213"/>
      <c r="F2" s="213"/>
      <c r="G2" s="389"/>
      <c r="H2" s="54"/>
      <c r="I2" s="54"/>
      <c r="J2" s="54"/>
      <c r="K2" s="54"/>
      <c r="L2" s="54"/>
      <c r="M2" s="54"/>
      <c r="N2" s="54"/>
      <c r="O2" s="695" t="str">
        <f>IF('20.10'!$R$2=0,"",'20.10'!$R$2)</f>
        <v>Adverse scenario 1</v>
      </c>
      <c r="P2" s="737"/>
      <c r="Q2" s="737"/>
      <c r="R2" s="737"/>
      <c r="S2" s="738"/>
      <c r="T2" s="695" t="str">
        <f>IF('20.10'!$AB$2=0,"",'20.10'!$AB$2)</f>
        <v>Adverse scenario 2</v>
      </c>
      <c r="U2" s="737"/>
      <c r="V2" s="737"/>
      <c r="W2" s="737"/>
      <c r="X2" s="738"/>
      <c r="Y2" s="695" t="str">
        <f>IF('20.10'!$AL$2=0,"",'20.10'!$AL$2)</f>
        <v>Adverse scenario 3</v>
      </c>
      <c r="Z2" s="737"/>
      <c r="AA2" s="737"/>
      <c r="AB2" s="737"/>
      <c r="AC2" s="738"/>
      <c r="AD2" s="695" t="str">
        <f>IF('20.10'!$AV$2=0,"",'20.10'!$AV$2)</f>
        <v>Adverse scenario 4</v>
      </c>
      <c r="AE2" s="737"/>
      <c r="AF2" s="737"/>
      <c r="AG2" s="737"/>
      <c r="AH2" s="738"/>
      <c r="AI2" s="695" t="str">
        <f>IF('20.10'!$BF$2=0,"",'20.10'!$BF$2)</f>
        <v>Adverse scenario 5</v>
      </c>
      <c r="AJ2" s="737"/>
      <c r="AK2" s="737"/>
      <c r="AL2" s="737"/>
      <c r="AM2" s="738"/>
      <c r="AN2" s="695" t="str">
        <f>IF('20.10'!$BP$2=0,"",'20.10'!$BP$2)</f>
        <v>Adverse scenario 6</v>
      </c>
      <c r="AO2" s="737"/>
      <c r="AP2" s="737"/>
      <c r="AQ2" s="737"/>
      <c r="AR2" s="738"/>
      <c r="AS2" s="695" t="str">
        <f>IF('20.10'!$BZ$2=0,"",'20.10'!$BZ$2)</f>
        <v>Adverse scenario 7</v>
      </c>
      <c r="AT2" s="737"/>
      <c r="AU2" s="737"/>
      <c r="AV2" s="737"/>
      <c r="AW2" s="738"/>
      <c r="AX2" s="695" t="str">
        <f>IF('20.10'!$CJ$2=0,"",'20.10'!$CJ$2)</f>
        <v>Adverse scenario 8</v>
      </c>
      <c r="AY2" s="737"/>
      <c r="AZ2" s="737"/>
      <c r="BA2" s="737"/>
      <c r="BB2" s="738"/>
      <c r="BC2" s="695" t="str">
        <f>IF('20.10'!$CT$2=0,"",'20.10'!$CT$2)</f>
        <v>Adverse scenario 9</v>
      </c>
      <c r="BD2" s="737"/>
      <c r="BE2" s="737"/>
      <c r="BF2" s="737"/>
      <c r="BG2" s="738"/>
      <c r="BH2" s="695" t="str">
        <f>IF('20.10'!$DD$2=0,"",'20.10'!$DD$2)</f>
        <v>Adverse scenario 10</v>
      </c>
      <c r="BI2" s="737"/>
      <c r="BJ2" s="737"/>
      <c r="BK2" s="737"/>
      <c r="BL2" s="738"/>
      <c r="BM2" s="695" t="str">
        <f>IF('20.10'!$DN$2=0,"",'20.10'!$DN$2)</f>
        <v>Adverse scenario 11</v>
      </c>
      <c r="BN2" s="737"/>
      <c r="BO2" s="737"/>
      <c r="BP2" s="737"/>
      <c r="BQ2" s="738"/>
      <c r="BR2" s="695" t="str">
        <f>IF('20.10'!$DX$2=0,"",'20.10'!$DX$2)</f>
        <v>Adverse scenario 12</v>
      </c>
      <c r="BS2" s="737"/>
      <c r="BT2" s="737"/>
      <c r="BU2" s="737"/>
      <c r="BV2" s="738"/>
      <c r="BW2" s="695" t="str">
        <f>IF('20.10'!$EH$2=0,"",'20.10'!$EH$2)</f>
        <v>Adverse scenario 13</v>
      </c>
      <c r="BX2" s="737"/>
      <c r="BY2" s="737"/>
      <c r="BZ2" s="737"/>
      <c r="CA2" s="738"/>
      <c r="CB2" s="695" t="str">
        <f>IF('20.10'!$ER$2=0,"",'20.10'!$ER$2)</f>
        <v>Adverse scenario 14</v>
      </c>
      <c r="CC2" s="737"/>
      <c r="CD2" s="737"/>
      <c r="CE2" s="737"/>
      <c r="CF2" s="738"/>
      <c r="CG2" s="695" t="str">
        <f>IF('20.10'!$FB$2=0,"",'20.10'!$FB$2)</f>
        <v>Adverse scenario 15</v>
      </c>
      <c r="CH2" s="737"/>
      <c r="CI2" s="737"/>
      <c r="CJ2" s="737"/>
      <c r="CK2" s="738"/>
      <c r="CN2" s="601" t="s">
        <v>667</v>
      </c>
      <c r="CO2" s="600"/>
      <c r="CP2" s="600"/>
      <c r="CQ2" s="600"/>
      <c r="CR2" s="600"/>
      <c r="CS2" s="600"/>
      <c r="CU2" s="43" t="s">
        <v>660</v>
      </c>
      <c r="CV2" s="65"/>
      <c r="CW2" s="65"/>
      <c r="CX2" s="65"/>
      <c r="CY2" s="41"/>
      <c r="CZ2" s="41"/>
    </row>
    <row r="3" spans="1:105">
      <c r="A3" s="213"/>
      <c r="B3" s="213"/>
      <c r="C3" s="213"/>
      <c r="D3" s="213"/>
      <c r="E3" s="213"/>
      <c r="F3" s="213"/>
      <c r="G3" s="389"/>
      <c r="H3" s="54"/>
      <c r="I3" s="54"/>
      <c r="J3" s="54"/>
      <c r="K3" s="54"/>
      <c r="L3" s="54"/>
      <c r="M3" s="54"/>
      <c r="N3" s="54"/>
      <c r="O3" s="734" t="str">
        <f>'20.11'!L3</f>
        <v>In tab 20.10, select the type of scenario.</v>
      </c>
      <c r="P3" s="735"/>
      <c r="Q3" s="735"/>
      <c r="R3" s="735"/>
      <c r="S3" s="736"/>
      <c r="T3" s="734" t="str">
        <f>'20.11'!Q3</f>
        <v>In tab 20.10, select the type of scenario.</v>
      </c>
      <c r="U3" s="735"/>
      <c r="V3" s="735"/>
      <c r="W3" s="735"/>
      <c r="X3" s="736"/>
      <c r="Y3" s="734" t="str">
        <f>'20.11'!V3</f>
        <v>In tab 20.10, select the type of scenario.</v>
      </c>
      <c r="Z3" s="735"/>
      <c r="AA3" s="735"/>
      <c r="AB3" s="735"/>
      <c r="AC3" s="736"/>
      <c r="AD3" s="734" t="str">
        <f>'20.11'!AA3</f>
        <v>In tab 20.10, select the type of scenario.</v>
      </c>
      <c r="AE3" s="735"/>
      <c r="AF3" s="735"/>
      <c r="AG3" s="735"/>
      <c r="AH3" s="736"/>
      <c r="AI3" s="734" t="str">
        <f>'20.11'!AF3</f>
        <v>In tab 20.10, select the type of scenario.</v>
      </c>
      <c r="AJ3" s="735"/>
      <c r="AK3" s="735"/>
      <c r="AL3" s="735"/>
      <c r="AM3" s="736"/>
      <c r="AN3" s="734" t="str">
        <f>'20.11'!AK3</f>
        <v>In tab 20.10, select the type of scenario.</v>
      </c>
      <c r="AO3" s="735"/>
      <c r="AP3" s="735"/>
      <c r="AQ3" s="735"/>
      <c r="AR3" s="736"/>
      <c r="AS3" s="734" t="str">
        <f>'20.11'!AP3</f>
        <v>In tab 20.10, select the type of scenario.</v>
      </c>
      <c r="AT3" s="735"/>
      <c r="AU3" s="735"/>
      <c r="AV3" s="735"/>
      <c r="AW3" s="736"/>
      <c r="AX3" s="734" t="str">
        <f>'20.11'!AU3</f>
        <v>In tab 20.10, select the type of scenario.</v>
      </c>
      <c r="AY3" s="735"/>
      <c r="AZ3" s="735"/>
      <c r="BA3" s="735"/>
      <c r="BB3" s="736"/>
      <c r="BC3" s="734" t="str">
        <f>'20.11'!AZ3</f>
        <v>In tab 20.10, select the type of scenario.</v>
      </c>
      <c r="BD3" s="735"/>
      <c r="BE3" s="735"/>
      <c r="BF3" s="735"/>
      <c r="BG3" s="736"/>
      <c r="BH3" s="734" t="str">
        <f>'20.11'!BE3</f>
        <v>In tab 20.10, select the type of scenario.</v>
      </c>
      <c r="BI3" s="735"/>
      <c r="BJ3" s="735"/>
      <c r="BK3" s="735"/>
      <c r="BL3" s="736"/>
      <c r="BM3" s="734" t="str">
        <f>'20.11'!BJ3</f>
        <v>In tab 20.10, select the type of scenario.</v>
      </c>
      <c r="BN3" s="735"/>
      <c r="BO3" s="735"/>
      <c r="BP3" s="735"/>
      <c r="BQ3" s="736"/>
      <c r="BR3" s="734" t="str">
        <f>'20.11'!BO3</f>
        <v>In tab 20.10, select the type of scenario.</v>
      </c>
      <c r="BS3" s="735"/>
      <c r="BT3" s="735"/>
      <c r="BU3" s="735"/>
      <c r="BV3" s="736"/>
      <c r="BW3" s="734" t="str">
        <f>'20.11'!BT3</f>
        <v>In tab 20.10, select the type of scenario.</v>
      </c>
      <c r="BX3" s="735"/>
      <c r="BY3" s="735"/>
      <c r="BZ3" s="735"/>
      <c r="CA3" s="736"/>
      <c r="CB3" s="734" t="str">
        <f>'20.11'!BY3</f>
        <v>In tab 20.10, select the type of scenario.</v>
      </c>
      <c r="CC3" s="735"/>
      <c r="CD3" s="735"/>
      <c r="CE3" s="735"/>
      <c r="CF3" s="736"/>
      <c r="CG3" s="734" t="str">
        <f>'20.11'!CD3</f>
        <v>In tab 20.10, select the type of scenario.</v>
      </c>
      <c r="CH3" s="735"/>
      <c r="CI3" s="735"/>
      <c r="CJ3" s="735"/>
      <c r="CK3" s="736"/>
      <c r="CN3" s="600"/>
      <c r="CO3" s="600"/>
      <c r="CP3" s="600"/>
      <c r="CQ3" s="600"/>
      <c r="CR3" s="600"/>
      <c r="CS3" s="600"/>
      <c r="CU3" s="43"/>
      <c r="CV3" s="65"/>
      <c r="CW3" s="65"/>
      <c r="CX3" s="65"/>
      <c r="CY3" s="41"/>
      <c r="CZ3" s="41"/>
    </row>
    <row r="4" spans="1:105" ht="15" customHeight="1">
      <c r="A4" s="213"/>
      <c r="B4" s="213"/>
      <c r="C4" s="213"/>
      <c r="D4" s="213"/>
      <c r="E4" s="213"/>
      <c r="F4" s="213"/>
      <c r="G4" s="389"/>
      <c r="H4" s="54"/>
      <c r="I4" s="54"/>
      <c r="J4" s="54"/>
      <c r="K4" s="54"/>
      <c r="L4" s="54"/>
      <c r="M4" s="54"/>
      <c r="N4" s="54"/>
      <c r="O4" s="730" t="str">
        <f>'20.11'!L4</f>
        <v>In tab 20.10, describe briefly the scenario by including the main assumptions.</v>
      </c>
      <c r="P4" s="731"/>
      <c r="Q4" s="731"/>
      <c r="R4" s="731"/>
      <c r="S4" s="732"/>
      <c r="T4" s="730" t="str">
        <f>'20.11'!Q4</f>
        <v>In tab 20.10, describe briefly the scenario by including the main assumptions.</v>
      </c>
      <c r="U4" s="731"/>
      <c r="V4" s="731"/>
      <c r="W4" s="731"/>
      <c r="X4" s="732"/>
      <c r="Y4" s="730" t="str">
        <f>'20.11'!V4</f>
        <v>In tab 20.10, describe briefly the scenario by including the main assumptions.</v>
      </c>
      <c r="Z4" s="731"/>
      <c r="AA4" s="731"/>
      <c r="AB4" s="731"/>
      <c r="AC4" s="732"/>
      <c r="AD4" s="730" t="str">
        <f>'20.11'!AA4</f>
        <v>In tab 20.10, describe briefly the scenario by including the main assumptions.</v>
      </c>
      <c r="AE4" s="731"/>
      <c r="AF4" s="731"/>
      <c r="AG4" s="731"/>
      <c r="AH4" s="732"/>
      <c r="AI4" s="730" t="str">
        <f>'20.11'!AF4</f>
        <v>In tab 20.10, describe briefly the scenario by including the main assumptions.</v>
      </c>
      <c r="AJ4" s="731"/>
      <c r="AK4" s="731"/>
      <c r="AL4" s="731"/>
      <c r="AM4" s="732"/>
      <c r="AN4" s="730" t="str">
        <f>'20.11'!AK4</f>
        <v>In tab 20.10, describe briefly the scenario by including the main assumptions.</v>
      </c>
      <c r="AO4" s="731"/>
      <c r="AP4" s="731"/>
      <c r="AQ4" s="731"/>
      <c r="AR4" s="732"/>
      <c r="AS4" s="730" t="str">
        <f>'20.11'!AP4</f>
        <v>In tab 20.10, describe briefly the scenario by including the main assumptions.</v>
      </c>
      <c r="AT4" s="731"/>
      <c r="AU4" s="731"/>
      <c r="AV4" s="731"/>
      <c r="AW4" s="732"/>
      <c r="AX4" s="730" t="str">
        <f>'20.11'!AU4</f>
        <v>In tab 20.10, describe briefly the scenario by including the main assumptions.</v>
      </c>
      <c r="AY4" s="731"/>
      <c r="AZ4" s="731"/>
      <c r="BA4" s="731"/>
      <c r="BB4" s="732"/>
      <c r="BC4" s="730" t="str">
        <f>'20.11'!AZ4</f>
        <v>In tab 20.10, describe briefly the scenario by including the main assumptions.</v>
      </c>
      <c r="BD4" s="731"/>
      <c r="BE4" s="731"/>
      <c r="BF4" s="731"/>
      <c r="BG4" s="732"/>
      <c r="BH4" s="730" t="str">
        <f>'20.11'!BE4</f>
        <v>In tab 20.10, describe briefly the scenario by including the main assumptions.</v>
      </c>
      <c r="BI4" s="731"/>
      <c r="BJ4" s="731"/>
      <c r="BK4" s="731"/>
      <c r="BL4" s="732"/>
      <c r="BM4" s="730" t="str">
        <f>'20.11'!BJ4</f>
        <v>In tab 20.10, describe briefly the scenario by including the main assumptions.</v>
      </c>
      <c r="BN4" s="731"/>
      <c r="BO4" s="731"/>
      <c r="BP4" s="731"/>
      <c r="BQ4" s="732"/>
      <c r="BR4" s="730" t="str">
        <f>'20.11'!BO4</f>
        <v>In tab 20.10, describe briefly the scenario by including the main assumptions.</v>
      </c>
      <c r="BS4" s="731"/>
      <c r="BT4" s="731"/>
      <c r="BU4" s="731"/>
      <c r="BV4" s="732"/>
      <c r="BW4" s="730" t="str">
        <f>'20.11'!BT4</f>
        <v>In tab 20.10, describe briefly the scenario by including the main assumptions.</v>
      </c>
      <c r="BX4" s="731"/>
      <c r="BY4" s="731"/>
      <c r="BZ4" s="731"/>
      <c r="CA4" s="732"/>
      <c r="CB4" s="730" t="str">
        <f>'20.11'!BY4</f>
        <v>In tab 20.10, describe briefly the scenario by including the main assumptions.</v>
      </c>
      <c r="CC4" s="731"/>
      <c r="CD4" s="731"/>
      <c r="CE4" s="731"/>
      <c r="CF4" s="732"/>
      <c r="CG4" s="730" t="str">
        <f>'20.11'!CD4</f>
        <v>In tab 20.10, describe briefly the scenario by including the main assumptions.</v>
      </c>
      <c r="CH4" s="731"/>
      <c r="CI4" s="731"/>
      <c r="CJ4" s="731"/>
      <c r="CK4" s="732"/>
      <c r="CN4" s="600"/>
      <c r="CO4" s="600"/>
      <c r="CP4" s="600"/>
      <c r="CQ4" s="600"/>
      <c r="CR4" s="600"/>
      <c r="CS4" s="600"/>
      <c r="CU4" s="43"/>
      <c r="CV4" s="65"/>
      <c r="CW4" s="65"/>
      <c r="CX4" s="65"/>
      <c r="CY4" s="41"/>
      <c r="CZ4" s="41"/>
    </row>
    <row r="5" spans="1:105" ht="62.4" customHeight="1">
      <c r="A5" s="213"/>
      <c r="B5" s="213"/>
      <c r="C5" s="213"/>
      <c r="D5" s="213"/>
      <c r="E5" s="213"/>
      <c r="F5" s="213"/>
      <c r="G5" s="389"/>
      <c r="H5" s="367" t="str">
        <f>'20.10'!$D$4</f>
        <v>Historical</v>
      </c>
      <c r="I5" s="380" t="str">
        <f>'20.10'!$F$4</f>
        <v>Last report base scenario</v>
      </c>
      <c r="J5" s="733" t="str">
        <f>'20.10'!$H$4</f>
        <v>Base scenario</v>
      </c>
      <c r="K5" s="733"/>
      <c r="L5" s="733"/>
      <c r="M5" s="733"/>
      <c r="N5" s="733"/>
      <c r="O5" s="730"/>
      <c r="P5" s="731"/>
      <c r="Q5" s="731"/>
      <c r="R5" s="731"/>
      <c r="S5" s="732"/>
      <c r="T5" s="730"/>
      <c r="U5" s="731"/>
      <c r="V5" s="731"/>
      <c r="W5" s="731"/>
      <c r="X5" s="732"/>
      <c r="Y5" s="730"/>
      <c r="Z5" s="731"/>
      <c r="AA5" s="731"/>
      <c r="AB5" s="731"/>
      <c r="AC5" s="732"/>
      <c r="AD5" s="730"/>
      <c r="AE5" s="731"/>
      <c r="AF5" s="731"/>
      <c r="AG5" s="731"/>
      <c r="AH5" s="732"/>
      <c r="AI5" s="730"/>
      <c r="AJ5" s="731"/>
      <c r="AK5" s="731"/>
      <c r="AL5" s="731"/>
      <c r="AM5" s="732"/>
      <c r="AN5" s="730"/>
      <c r="AO5" s="731"/>
      <c r="AP5" s="731"/>
      <c r="AQ5" s="731"/>
      <c r="AR5" s="732"/>
      <c r="AS5" s="730"/>
      <c r="AT5" s="731"/>
      <c r="AU5" s="731"/>
      <c r="AV5" s="731"/>
      <c r="AW5" s="732"/>
      <c r="AX5" s="730"/>
      <c r="AY5" s="731"/>
      <c r="AZ5" s="731"/>
      <c r="BA5" s="731"/>
      <c r="BB5" s="732"/>
      <c r="BC5" s="730"/>
      <c r="BD5" s="731"/>
      <c r="BE5" s="731"/>
      <c r="BF5" s="731"/>
      <c r="BG5" s="732"/>
      <c r="BH5" s="730"/>
      <c r="BI5" s="731"/>
      <c r="BJ5" s="731"/>
      <c r="BK5" s="731"/>
      <c r="BL5" s="732"/>
      <c r="BM5" s="730"/>
      <c r="BN5" s="731"/>
      <c r="BO5" s="731"/>
      <c r="BP5" s="731"/>
      <c r="BQ5" s="732"/>
      <c r="BR5" s="730"/>
      <c r="BS5" s="731"/>
      <c r="BT5" s="731"/>
      <c r="BU5" s="731"/>
      <c r="BV5" s="732"/>
      <c r="BW5" s="730"/>
      <c r="BX5" s="731"/>
      <c r="BY5" s="731"/>
      <c r="BZ5" s="731"/>
      <c r="CA5" s="732"/>
      <c r="CB5" s="730"/>
      <c r="CC5" s="731"/>
      <c r="CD5" s="731"/>
      <c r="CE5" s="731"/>
      <c r="CF5" s="732"/>
      <c r="CG5" s="730"/>
      <c r="CH5" s="731"/>
      <c r="CI5" s="731"/>
      <c r="CJ5" s="731"/>
      <c r="CK5" s="732"/>
      <c r="CN5" s="600"/>
      <c r="CO5" s="600"/>
      <c r="CP5" s="600"/>
      <c r="CQ5" s="600"/>
      <c r="CR5" s="600"/>
      <c r="CS5" s="600"/>
      <c r="CU5" s="43"/>
      <c r="CV5" s="65"/>
      <c r="CW5" s="65"/>
      <c r="CX5" s="65"/>
      <c r="CY5" s="41"/>
      <c r="CZ5" s="41"/>
    </row>
    <row r="6" spans="1:105" s="475" customFormat="1">
      <c r="G6" s="476"/>
      <c r="H6" s="473">
        <f>Instructions!$G$1</f>
        <v>2023</v>
      </c>
      <c r="I6" s="472">
        <f>Instructions!$G$1</f>
        <v>2023</v>
      </c>
      <c r="J6" s="471">
        <f>I6+1</f>
        <v>2024</v>
      </c>
      <c r="K6" s="472">
        <f>J6+1</f>
        <v>2025</v>
      </c>
      <c r="L6" s="472">
        <f>K6+1</f>
        <v>2026</v>
      </c>
      <c r="M6" s="472">
        <f>L6+1</f>
        <v>2027</v>
      </c>
      <c r="N6" s="473">
        <f>M6+1</f>
        <v>2028</v>
      </c>
      <c r="O6" s="473">
        <f>J6</f>
        <v>2024</v>
      </c>
      <c r="P6" s="473">
        <f t="shared" ref="P6:CA6" si="0">K6</f>
        <v>2025</v>
      </c>
      <c r="Q6" s="473">
        <f t="shared" si="0"/>
        <v>2026</v>
      </c>
      <c r="R6" s="473">
        <f t="shared" si="0"/>
        <v>2027</v>
      </c>
      <c r="S6" s="473">
        <f t="shared" si="0"/>
        <v>2028</v>
      </c>
      <c r="T6" s="473">
        <f>O6</f>
        <v>2024</v>
      </c>
      <c r="U6" s="473">
        <f t="shared" si="0"/>
        <v>2025</v>
      </c>
      <c r="V6" s="473">
        <f t="shared" si="0"/>
        <v>2026</v>
      </c>
      <c r="W6" s="473">
        <f t="shared" si="0"/>
        <v>2027</v>
      </c>
      <c r="X6" s="473">
        <f t="shared" si="0"/>
        <v>2028</v>
      </c>
      <c r="Y6" s="473">
        <f t="shared" si="0"/>
        <v>2024</v>
      </c>
      <c r="Z6" s="473">
        <f t="shared" si="0"/>
        <v>2025</v>
      </c>
      <c r="AA6" s="473">
        <f t="shared" si="0"/>
        <v>2026</v>
      </c>
      <c r="AB6" s="473">
        <f t="shared" si="0"/>
        <v>2027</v>
      </c>
      <c r="AC6" s="473">
        <f t="shared" si="0"/>
        <v>2028</v>
      </c>
      <c r="AD6" s="473">
        <f t="shared" si="0"/>
        <v>2024</v>
      </c>
      <c r="AE6" s="472">
        <f t="shared" si="0"/>
        <v>2025</v>
      </c>
      <c r="AF6" s="474">
        <f t="shared" si="0"/>
        <v>2026</v>
      </c>
      <c r="AG6" s="485">
        <f t="shared" si="0"/>
        <v>2027</v>
      </c>
      <c r="AH6" s="473">
        <f t="shared" si="0"/>
        <v>2028</v>
      </c>
      <c r="AI6" s="473">
        <f t="shared" si="0"/>
        <v>2024</v>
      </c>
      <c r="AJ6" s="473">
        <f t="shared" si="0"/>
        <v>2025</v>
      </c>
      <c r="AK6" s="473">
        <f t="shared" si="0"/>
        <v>2026</v>
      </c>
      <c r="AL6" s="473">
        <f t="shared" si="0"/>
        <v>2027</v>
      </c>
      <c r="AM6" s="473">
        <f t="shared" si="0"/>
        <v>2028</v>
      </c>
      <c r="AN6" s="473">
        <f t="shared" si="0"/>
        <v>2024</v>
      </c>
      <c r="AO6" s="473">
        <f t="shared" si="0"/>
        <v>2025</v>
      </c>
      <c r="AP6" s="473">
        <f t="shared" si="0"/>
        <v>2026</v>
      </c>
      <c r="AQ6" s="473">
        <f t="shared" si="0"/>
        <v>2027</v>
      </c>
      <c r="AR6" s="473">
        <f t="shared" si="0"/>
        <v>2028</v>
      </c>
      <c r="AS6" s="473">
        <f t="shared" si="0"/>
        <v>2024</v>
      </c>
      <c r="AT6" s="473">
        <f t="shared" si="0"/>
        <v>2025</v>
      </c>
      <c r="AU6" s="473">
        <f t="shared" si="0"/>
        <v>2026</v>
      </c>
      <c r="AV6" s="473">
        <f t="shared" si="0"/>
        <v>2027</v>
      </c>
      <c r="AW6" s="473">
        <f t="shared" si="0"/>
        <v>2028</v>
      </c>
      <c r="AX6" s="473">
        <f t="shared" si="0"/>
        <v>2024</v>
      </c>
      <c r="AY6" s="473">
        <f t="shared" si="0"/>
        <v>2025</v>
      </c>
      <c r="AZ6" s="473">
        <f t="shared" si="0"/>
        <v>2026</v>
      </c>
      <c r="BA6" s="473">
        <f t="shared" si="0"/>
        <v>2027</v>
      </c>
      <c r="BB6" s="473">
        <f t="shared" si="0"/>
        <v>2028</v>
      </c>
      <c r="BC6" s="473">
        <f t="shared" si="0"/>
        <v>2024</v>
      </c>
      <c r="BD6" s="473">
        <f t="shared" si="0"/>
        <v>2025</v>
      </c>
      <c r="BE6" s="472">
        <f t="shared" si="0"/>
        <v>2026</v>
      </c>
      <c r="BF6" s="474">
        <f t="shared" si="0"/>
        <v>2027</v>
      </c>
      <c r="BG6" s="485">
        <f t="shared" si="0"/>
        <v>2028</v>
      </c>
      <c r="BH6" s="473">
        <f t="shared" si="0"/>
        <v>2024</v>
      </c>
      <c r="BI6" s="473">
        <f t="shared" si="0"/>
        <v>2025</v>
      </c>
      <c r="BJ6" s="473">
        <f t="shared" si="0"/>
        <v>2026</v>
      </c>
      <c r="BK6" s="473">
        <f t="shared" si="0"/>
        <v>2027</v>
      </c>
      <c r="BL6" s="473">
        <f t="shared" si="0"/>
        <v>2028</v>
      </c>
      <c r="BM6" s="473">
        <f>BH6</f>
        <v>2024</v>
      </c>
      <c r="BN6" s="473">
        <f>BI6</f>
        <v>2025</v>
      </c>
      <c r="BO6" s="473">
        <f>BJ6</f>
        <v>2026</v>
      </c>
      <c r="BP6" s="473">
        <f>BK6</f>
        <v>2027</v>
      </c>
      <c r="BQ6" s="473">
        <f>BL6</f>
        <v>2028</v>
      </c>
      <c r="BR6" s="473">
        <f t="shared" si="0"/>
        <v>2024</v>
      </c>
      <c r="BS6" s="473">
        <f t="shared" si="0"/>
        <v>2025</v>
      </c>
      <c r="BT6" s="473">
        <f t="shared" si="0"/>
        <v>2026</v>
      </c>
      <c r="BU6" s="473">
        <f t="shared" si="0"/>
        <v>2027</v>
      </c>
      <c r="BV6" s="473">
        <f t="shared" si="0"/>
        <v>2028</v>
      </c>
      <c r="BW6" s="473">
        <f t="shared" si="0"/>
        <v>2024</v>
      </c>
      <c r="BX6" s="473">
        <f t="shared" si="0"/>
        <v>2025</v>
      </c>
      <c r="BY6" s="473">
        <f t="shared" si="0"/>
        <v>2026</v>
      </c>
      <c r="BZ6" s="473">
        <f t="shared" si="0"/>
        <v>2027</v>
      </c>
      <c r="CA6" s="473">
        <f t="shared" si="0"/>
        <v>2028</v>
      </c>
      <c r="CB6" s="473">
        <f t="shared" ref="CB6:CK6" si="1">BW6</f>
        <v>2024</v>
      </c>
      <c r="CC6" s="473">
        <f t="shared" si="1"/>
        <v>2025</v>
      </c>
      <c r="CD6" s="473">
        <f t="shared" si="1"/>
        <v>2026</v>
      </c>
      <c r="CE6" s="472">
        <f t="shared" si="1"/>
        <v>2027</v>
      </c>
      <c r="CF6" s="474">
        <f t="shared" si="1"/>
        <v>2028</v>
      </c>
      <c r="CG6" s="473">
        <f t="shared" si="1"/>
        <v>2024</v>
      </c>
      <c r="CH6" s="473">
        <f t="shared" si="1"/>
        <v>2025</v>
      </c>
      <c r="CI6" s="473">
        <f t="shared" si="1"/>
        <v>2026</v>
      </c>
      <c r="CJ6" s="473">
        <f t="shared" si="1"/>
        <v>2027</v>
      </c>
      <c r="CK6" s="472">
        <f t="shared" si="1"/>
        <v>2028</v>
      </c>
      <c r="CN6" s="602"/>
      <c r="CO6" s="602"/>
      <c r="CP6" s="602"/>
      <c r="CQ6" s="602"/>
      <c r="CR6" s="602"/>
      <c r="CS6" s="602"/>
      <c r="CU6" s="477"/>
      <c r="CV6" s="477"/>
      <c r="CW6" s="477"/>
      <c r="CX6" s="477"/>
      <c r="CY6" s="477"/>
      <c r="CZ6" s="477"/>
    </row>
    <row r="7" spans="1:105">
      <c r="A7" s="212" t="str">
        <f>IF(Langue="Français",'20.42'!CN7,'20.42'!CU7)</f>
        <v>($'000)</v>
      </c>
      <c r="B7" s="213"/>
      <c r="C7" s="213"/>
      <c r="D7" s="213"/>
      <c r="E7" s="213"/>
      <c r="F7" s="213"/>
      <c r="G7" s="390"/>
      <c r="H7" s="458" t="s">
        <v>3</v>
      </c>
      <c r="I7" s="458" t="s">
        <v>4</v>
      </c>
      <c r="J7" s="382" t="s">
        <v>28</v>
      </c>
      <c r="K7" s="382" t="s">
        <v>5</v>
      </c>
      <c r="L7" s="382" t="s">
        <v>6</v>
      </c>
      <c r="M7" s="382" t="s">
        <v>7</v>
      </c>
      <c r="N7" s="382" t="s">
        <v>8</v>
      </c>
      <c r="O7" s="458" t="s">
        <v>9</v>
      </c>
      <c r="P7" s="458" t="s">
        <v>10</v>
      </c>
      <c r="Q7" s="458" t="s">
        <v>11</v>
      </c>
      <c r="R7" s="458" t="s">
        <v>29</v>
      </c>
      <c r="S7" s="458" t="s">
        <v>30</v>
      </c>
      <c r="T7" s="458" t="s">
        <v>31</v>
      </c>
      <c r="U7" s="458" t="s">
        <v>32</v>
      </c>
      <c r="V7" s="458" t="s">
        <v>33</v>
      </c>
      <c r="W7" s="458" t="s">
        <v>66</v>
      </c>
      <c r="X7" s="458" t="s">
        <v>84</v>
      </c>
      <c r="Y7" s="458" t="s">
        <v>51</v>
      </c>
      <c r="Z7" s="458" t="s">
        <v>12</v>
      </c>
      <c r="AA7" s="458" t="s">
        <v>13</v>
      </c>
      <c r="AB7" s="458" t="s">
        <v>14</v>
      </c>
      <c r="AC7" s="458" t="s">
        <v>15</v>
      </c>
      <c r="AD7" s="458" t="s">
        <v>16</v>
      </c>
      <c r="AE7" s="458" t="s">
        <v>485</v>
      </c>
      <c r="AF7" s="382" t="s">
        <v>486</v>
      </c>
      <c r="AG7" s="458" t="s">
        <v>501</v>
      </c>
      <c r="AH7" s="458" t="s">
        <v>502</v>
      </c>
      <c r="AI7" s="458" t="s">
        <v>503</v>
      </c>
      <c r="AJ7" s="458" t="s">
        <v>34</v>
      </c>
      <c r="AK7" s="458" t="s">
        <v>504</v>
      </c>
      <c r="AL7" s="458" t="s">
        <v>487</v>
      </c>
      <c r="AM7" s="458" t="s">
        <v>505</v>
      </c>
      <c r="AN7" s="458" t="s">
        <v>37</v>
      </c>
      <c r="AO7" s="458" t="s">
        <v>488</v>
      </c>
      <c r="AP7" s="458" t="s">
        <v>69</v>
      </c>
      <c r="AQ7" s="458" t="s">
        <v>71</v>
      </c>
      <c r="AR7" s="458" t="s">
        <v>85</v>
      </c>
      <c r="AS7" s="458" t="s">
        <v>86</v>
      </c>
      <c r="AT7" s="458" t="s">
        <v>47</v>
      </c>
      <c r="AU7" s="458" t="s">
        <v>48</v>
      </c>
      <c r="AV7" s="458" t="s">
        <v>18</v>
      </c>
      <c r="AW7" s="458" t="s">
        <v>519</v>
      </c>
      <c r="AX7" s="458" t="s">
        <v>520</v>
      </c>
      <c r="AY7" s="458" t="s">
        <v>21</v>
      </c>
      <c r="AZ7" s="458" t="s">
        <v>492</v>
      </c>
      <c r="BA7" s="458" t="s">
        <v>54</v>
      </c>
      <c r="BB7" s="458" t="s">
        <v>521</v>
      </c>
      <c r="BC7" s="458" t="s">
        <v>522</v>
      </c>
      <c r="BD7" s="458" t="s">
        <v>41</v>
      </c>
      <c r="BE7" s="458" t="s">
        <v>90</v>
      </c>
      <c r="BF7" s="382" t="s">
        <v>494</v>
      </c>
      <c r="BG7" s="458" t="s">
        <v>95</v>
      </c>
      <c r="BH7" s="458" t="s">
        <v>523</v>
      </c>
      <c r="BI7" s="458" t="s">
        <v>423</v>
      </c>
      <c r="BJ7" s="458" t="s">
        <v>524</v>
      </c>
      <c r="BK7" s="458" t="s">
        <v>91</v>
      </c>
      <c r="BL7" s="458" t="s">
        <v>525</v>
      </c>
      <c r="BM7" s="458" t="s">
        <v>424</v>
      </c>
      <c r="BN7" s="458" t="s">
        <v>56</v>
      </c>
      <c r="BO7" s="458" t="s">
        <v>52</v>
      </c>
      <c r="BP7" s="458" t="s">
        <v>526</v>
      </c>
      <c r="BQ7" s="458" t="s">
        <v>53</v>
      </c>
      <c r="BR7" s="458" t="s">
        <v>88</v>
      </c>
      <c r="BS7" s="458" t="s">
        <v>89</v>
      </c>
      <c r="BT7" s="458" t="s">
        <v>527</v>
      </c>
      <c r="BU7" s="458" t="s">
        <v>528</v>
      </c>
      <c r="BV7" s="458" t="s">
        <v>529</v>
      </c>
      <c r="BW7" s="458" t="s">
        <v>493</v>
      </c>
      <c r="BX7" s="458" t="s">
        <v>45</v>
      </c>
      <c r="BY7" s="458" t="s">
        <v>87</v>
      </c>
      <c r="BZ7" s="458" t="s">
        <v>55</v>
      </c>
      <c r="CA7" s="458" t="s">
        <v>530</v>
      </c>
      <c r="CB7" s="458" t="s">
        <v>531</v>
      </c>
      <c r="CC7" s="458" t="s">
        <v>495</v>
      </c>
      <c r="CD7" s="458" t="s">
        <v>532</v>
      </c>
      <c r="CE7" s="458" t="s">
        <v>533</v>
      </c>
      <c r="CF7" s="382" t="s">
        <v>534</v>
      </c>
      <c r="CG7" s="458" t="s">
        <v>535</v>
      </c>
      <c r="CH7" s="458" t="s">
        <v>46</v>
      </c>
      <c r="CI7" s="458" t="s">
        <v>489</v>
      </c>
      <c r="CJ7" s="458" t="s">
        <v>536</v>
      </c>
      <c r="CK7" s="458" t="s">
        <v>490</v>
      </c>
      <c r="CN7" s="601" t="s">
        <v>0</v>
      </c>
      <c r="CO7" s="600"/>
      <c r="CP7" s="600"/>
      <c r="CQ7" s="600"/>
      <c r="CR7" s="600"/>
      <c r="CS7" s="600"/>
      <c r="CU7" s="43" t="s">
        <v>116</v>
      </c>
      <c r="CV7" s="43"/>
      <c r="CW7" s="43"/>
      <c r="CX7" s="43"/>
      <c r="CY7" s="41"/>
      <c r="CZ7" s="41"/>
    </row>
    <row r="8" spans="1:105" ht="16.25" customHeight="1">
      <c r="A8" s="214" t="str">
        <f>IF(Langue="Français",'20.42'!CN8,'20.42'!CU8)</f>
        <v>Accumulated Other Comprehensive Income (Loss)</v>
      </c>
      <c r="G8" s="332"/>
      <c r="H8" s="121"/>
      <c r="I8" s="60"/>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N8" s="603" t="s">
        <v>701</v>
      </c>
      <c r="CT8" s="218"/>
      <c r="CU8" s="214" t="s">
        <v>147</v>
      </c>
      <c r="DA8" s="218"/>
    </row>
    <row r="9" spans="1:105" ht="28.25" customHeight="1">
      <c r="A9" s="222"/>
      <c r="B9" s="222"/>
      <c r="C9" s="222"/>
      <c r="D9" s="723" t="str">
        <f>IF(Langue="Français",'20.42'!CQ9,'20.42'!CX9)</f>
        <v>Insurance Finance Income (Expenses) from Insurance Contracts</v>
      </c>
      <c r="E9" s="723"/>
      <c r="F9" s="723"/>
      <c r="G9" s="447" t="s">
        <v>88</v>
      </c>
      <c r="H9" s="505"/>
      <c r="I9" s="597"/>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5"/>
      <c r="CQ9" s="767" t="s">
        <v>426</v>
      </c>
      <c r="CR9" s="767"/>
      <c r="CS9" s="767"/>
      <c r="CT9" s="219"/>
      <c r="CV9" s="216"/>
      <c r="CW9" s="216"/>
      <c r="CX9" s="223" t="s">
        <v>429</v>
      </c>
      <c r="CY9" s="224"/>
      <c r="CZ9" s="224"/>
      <c r="DA9" s="217"/>
    </row>
    <row r="10" spans="1:105" ht="28.25" customHeight="1">
      <c r="A10" s="215"/>
      <c r="B10" s="215"/>
      <c r="C10" s="215"/>
      <c r="D10" s="723" t="str">
        <f>IF(Langue="Français",'20.42'!CQ10,'20.42'!CX10)</f>
        <v>Insurance Finance Income (Expenses) from Reinsurance Contract Held</v>
      </c>
      <c r="E10" s="723"/>
      <c r="F10" s="723"/>
      <c r="G10" s="448" t="s">
        <v>89</v>
      </c>
      <c r="H10" s="505"/>
      <c r="I10" s="597"/>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5"/>
      <c r="CQ10" s="767" t="s">
        <v>706</v>
      </c>
      <c r="CR10" s="767"/>
      <c r="CS10" s="767"/>
      <c r="CT10" s="219"/>
      <c r="CV10" s="216"/>
      <c r="CW10" s="216"/>
      <c r="CX10" s="223" t="s">
        <v>430</v>
      </c>
      <c r="CY10" s="224"/>
      <c r="CZ10" s="224"/>
      <c r="DA10" s="217"/>
    </row>
    <row r="11" spans="1:105" s="220" customFormat="1">
      <c r="A11" s="330"/>
      <c r="B11" s="331"/>
      <c r="C11" s="331"/>
      <c r="D11" s="333" t="str">
        <f>IF(Langue="Français",'20.42'!CQ11,'20.42'!CX11)</f>
        <v>Remeasurements of Defined Benefit Pension Plans</v>
      </c>
      <c r="E11" s="334"/>
      <c r="F11" s="334"/>
      <c r="G11" s="449" t="s">
        <v>495</v>
      </c>
      <c r="H11" s="507"/>
      <c r="I11" s="594"/>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7"/>
      <c r="CN11" s="604"/>
      <c r="CO11" s="605"/>
      <c r="CP11" s="605"/>
      <c r="CQ11" s="606" t="s">
        <v>427</v>
      </c>
      <c r="CR11" s="607"/>
      <c r="CS11" s="607"/>
      <c r="CT11" s="221"/>
      <c r="CU11" s="212"/>
      <c r="CV11" s="212"/>
      <c r="CW11" s="225"/>
      <c r="CX11" s="225" t="s">
        <v>428</v>
      </c>
      <c r="CY11" s="224"/>
      <c r="CZ11" s="224"/>
      <c r="DA11" s="219"/>
    </row>
  </sheetData>
  <mergeCells count="50">
    <mergeCell ref="D9:F9"/>
    <mergeCell ref="D10:F10"/>
    <mergeCell ref="CQ10:CS10"/>
    <mergeCell ref="CQ9:CS9"/>
    <mergeCell ref="J5:N5"/>
    <mergeCell ref="BR4:BV5"/>
    <mergeCell ref="BW4:CA5"/>
    <mergeCell ref="CB4:CF5"/>
    <mergeCell ref="CG2:CK2"/>
    <mergeCell ref="CG3:CK3"/>
    <mergeCell ref="CG4:CK5"/>
    <mergeCell ref="CB3:CF3"/>
    <mergeCell ref="O4:S5"/>
    <mergeCell ref="T4:X5"/>
    <mergeCell ref="Y4:AC5"/>
    <mergeCell ref="AD4:AH5"/>
    <mergeCell ref="AI4:AM5"/>
    <mergeCell ref="AN4:AR5"/>
    <mergeCell ref="AS4:AW5"/>
    <mergeCell ref="AX4:BB5"/>
    <mergeCell ref="BC4:BG5"/>
    <mergeCell ref="CB2:CF2"/>
    <mergeCell ref="O3:S3"/>
    <mergeCell ref="T3:X3"/>
    <mergeCell ref="Y3:AC3"/>
    <mergeCell ref="AD3:AH3"/>
    <mergeCell ref="AI3:AM3"/>
    <mergeCell ref="AI2:AM2"/>
    <mergeCell ref="AN2:AR2"/>
    <mergeCell ref="AS2:AW2"/>
    <mergeCell ref="AX2:BB2"/>
    <mergeCell ref="BC2:BG2"/>
    <mergeCell ref="BH4:BL5"/>
    <mergeCell ref="BM4:BQ5"/>
    <mergeCell ref="BW3:CA3"/>
    <mergeCell ref="BM2:BQ2"/>
    <mergeCell ref="BR2:BV2"/>
    <mergeCell ref="BW2:CA2"/>
    <mergeCell ref="O2:S2"/>
    <mergeCell ref="T2:X2"/>
    <mergeCell ref="Y2:AC2"/>
    <mergeCell ref="AD2:AH2"/>
    <mergeCell ref="BH2:BL2"/>
    <mergeCell ref="BH3:BL3"/>
    <mergeCell ref="BM3:BQ3"/>
    <mergeCell ref="BR3:BV3"/>
    <mergeCell ref="AN3:AR3"/>
    <mergeCell ref="AS3:AW3"/>
    <mergeCell ref="AX3:BB3"/>
    <mergeCell ref="BC3:BG3"/>
  </mergeCells>
  <pageMargins left="0.7" right="0.7" top="0.75" bottom="0.75" header="0.3" footer="0.3"/>
  <pageSetup scale="76" orientation="portrait" r:id="rId1"/>
  <colBreaks count="16" manualBreakCount="16">
    <brk id="9" max="1048575" man="1"/>
    <brk id="14" max="1048575" man="1"/>
    <brk id="19" max="1048575" man="1"/>
    <brk id="24" max="1048575" man="1"/>
    <brk id="29" max="1048575" man="1"/>
    <brk id="34" max="1048575" man="1"/>
    <brk id="39" max="1048575" man="1"/>
    <brk id="44" max="1048575" man="1"/>
    <brk id="49" max="1048575" man="1"/>
    <brk id="54" max="1048575" man="1"/>
    <brk id="59" max="1048575" man="1"/>
    <brk id="64" max="1048575" man="1"/>
    <brk id="69" max="1048575" man="1"/>
    <brk id="74" max="1048575" man="1"/>
    <brk id="79" max="1048575" man="1"/>
    <brk id="84"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DE10"/>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8" defaultRowHeight="14"/>
  <cols>
    <col min="1" max="2" width="3.36328125" style="329" customWidth="1"/>
    <col min="3" max="3" width="55.54296875" style="329" customWidth="1"/>
    <col min="4" max="4" width="4.36328125" style="42" customWidth="1"/>
    <col min="5" max="5" width="11" style="329" customWidth="1"/>
    <col min="6" max="6" width="15" style="329" customWidth="1"/>
    <col min="7" max="86" width="11" style="329" customWidth="1"/>
    <col min="87" max="97" width="8" style="329"/>
    <col min="98" max="98" width="8" style="329" hidden="1" customWidth="1"/>
    <col min="99" max="100" width="3.36328125" style="329" hidden="1" customWidth="1"/>
    <col min="101" max="101" width="45.54296875" style="329" hidden="1" customWidth="1"/>
    <col min="102" max="102" width="3.6328125" style="329" hidden="1" customWidth="1"/>
    <col min="103" max="103" width="8" style="329" hidden="1" customWidth="1"/>
    <col min="104" max="105" width="3.36328125" style="41" hidden="1" customWidth="1"/>
    <col min="106" max="106" width="40.08984375" style="41" hidden="1" customWidth="1"/>
    <col min="107" max="107" width="4" style="41" hidden="1" customWidth="1"/>
    <col min="108" max="109" width="0" style="329" hidden="1" customWidth="1"/>
    <col min="110" max="16384" width="8" style="329"/>
  </cols>
  <sheetData>
    <row r="1" spans="1:109">
      <c r="A1" s="329" t="str">
        <f>IF(Instructions!D9="","",Instructions!D9)</f>
        <v/>
      </c>
      <c r="B1" s="64"/>
      <c r="C1" s="64"/>
      <c r="D1" s="66"/>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U1" s="329" t="s">
        <v>130</v>
      </c>
      <c r="CV1" s="64"/>
      <c r="CW1" s="64"/>
      <c r="CX1" s="64"/>
      <c r="CZ1" s="41" t="s">
        <v>131</v>
      </c>
      <c r="DA1" s="65"/>
      <c r="DB1" s="65"/>
      <c r="DC1" s="65"/>
    </row>
    <row r="2" spans="1:109">
      <c r="A2" s="49" t="str">
        <f>IF(Langue="Français",'20.45-1'!CU2,'20.45-1'!CZ2)</f>
        <v>Excerpt of page 20.45 of the core financial statement return</v>
      </c>
      <c r="B2" s="66"/>
      <c r="C2" s="66"/>
      <c r="D2" s="66"/>
      <c r="E2" s="54"/>
      <c r="F2" s="54"/>
      <c r="G2" s="54"/>
      <c r="H2" s="54"/>
      <c r="I2" s="54"/>
      <c r="J2" s="54"/>
      <c r="K2" s="54"/>
      <c r="L2" s="695" t="str">
        <f>IF('20.10'!$R$2=0,"",'20.10'!$R$2)</f>
        <v>Adverse scenario 1</v>
      </c>
      <c r="M2" s="737"/>
      <c r="N2" s="737"/>
      <c r="O2" s="737"/>
      <c r="P2" s="738"/>
      <c r="Q2" s="695" t="str">
        <f>IF('20.10'!$AB$2=0,"",'20.10'!$AB$2)</f>
        <v>Adverse scenario 2</v>
      </c>
      <c r="R2" s="737"/>
      <c r="S2" s="737"/>
      <c r="T2" s="737"/>
      <c r="U2" s="738"/>
      <c r="V2" s="695" t="str">
        <f>IF('20.10'!$AL$2=0,"",'20.10'!$AL$2)</f>
        <v>Adverse scenario 3</v>
      </c>
      <c r="W2" s="737"/>
      <c r="X2" s="737"/>
      <c r="Y2" s="737"/>
      <c r="Z2" s="738"/>
      <c r="AA2" s="695" t="str">
        <f>IF('20.10'!$AV$2=0,"",'20.10'!$AV$2)</f>
        <v>Adverse scenario 4</v>
      </c>
      <c r="AB2" s="737"/>
      <c r="AC2" s="737"/>
      <c r="AD2" s="737"/>
      <c r="AE2" s="738"/>
      <c r="AF2" s="695" t="str">
        <f>IF('20.10'!$BF$2=0,"",'20.10'!$BF$2)</f>
        <v>Adverse scenario 5</v>
      </c>
      <c r="AG2" s="737"/>
      <c r="AH2" s="737"/>
      <c r="AI2" s="737"/>
      <c r="AJ2" s="738"/>
      <c r="AK2" s="695" t="str">
        <f>IF('20.10'!$BP$2=0,"",'20.10'!$BP$2)</f>
        <v>Adverse scenario 6</v>
      </c>
      <c r="AL2" s="737"/>
      <c r="AM2" s="737"/>
      <c r="AN2" s="737"/>
      <c r="AO2" s="738"/>
      <c r="AP2" s="695" t="str">
        <f>IF('20.10'!$BZ$2=0,"",'20.10'!$BZ$2)</f>
        <v>Adverse scenario 7</v>
      </c>
      <c r="AQ2" s="737"/>
      <c r="AR2" s="737"/>
      <c r="AS2" s="737"/>
      <c r="AT2" s="738"/>
      <c r="AU2" s="695" t="str">
        <f>IF('20.10'!$CJ$2=0,"",'20.10'!$CJ$2)</f>
        <v>Adverse scenario 8</v>
      </c>
      <c r="AV2" s="737"/>
      <c r="AW2" s="737"/>
      <c r="AX2" s="737"/>
      <c r="AY2" s="738"/>
      <c r="AZ2" s="695" t="str">
        <f>IF('20.10'!$CT$2=0,"",'20.10'!$CT$2)</f>
        <v>Adverse scenario 9</v>
      </c>
      <c r="BA2" s="737"/>
      <c r="BB2" s="737"/>
      <c r="BC2" s="737"/>
      <c r="BD2" s="738"/>
      <c r="BE2" s="695" t="str">
        <f>IF('20.10'!$DD$2=0,"",'20.10'!$DD$2)</f>
        <v>Adverse scenario 10</v>
      </c>
      <c r="BF2" s="737"/>
      <c r="BG2" s="737"/>
      <c r="BH2" s="737"/>
      <c r="BI2" s="738"/>
      <c r="BJ2" s="695" t="str">
        <f>IF('20.10'!$DN$2=0,"",'20.10'!$DN$2)</f>
        <v>Adverse scenario 11</v>
      </c>
      <c r="BK2" s="737"/>
      <c r="BL2" s="737"/>
      <c r="BM2" s="737"/>
      <c r="BN2" s="738"/>
      <c r="BO2" s="695" t="str">
        <f>IF('20.10'!$DX$2=0,"",'20.10'!$DX$2)</f>
        <v>Adverse scenario 12</v>
      </c>
      <c r="BP2" s="737"/>
      <c r="BQ2" s="737"/>
      <c r="BR2" s="737"/>
      <c r="BS2" s="738"/>
      <c r="BT2" s="695" t="str">
        <f>IF('20.10'!$EH$2=0,"",'20.10'!$EH$2)</f>
        <v>Adverse scenario 13</v>
      </c>
      <c r="BU2" s="737"/>
      <c r="BV2" s="737"/>
      <c r="BW2" s="737"/>
      <c r="BX2" s="738"/>
      <c r="BY2" s="695" t="str">
        <f>IF('20.10'!$ER$2=0,"",'20.10'!$ER$2)</f>
        <v>Adverse scenario 14</v>
      </c>
      <c r="BZ2" s="737"/>
      <c r="CA2" s="737"/>
      <c r="CB2" s="737"/>
      <c r="CC2" s="738"/>
      <c r="CD2" s="695" t="str">
        <f>IF('20.10'!$FB$2=0,"",'20.10'!$FB$2)</f>
        <v>Adverse scenario 15</v>
      </c>
      <c r="CE2" s="737"/>
      <c r="CF2" s="737"/>
      <c r="CG2" s="737"/>
      <c r="CH2" s="738"/>
      <c r="CU2" s="49" t="s">
        <v>668</v>
      </c>
      <c r="CV2" s="66"/>
      <c r="CW2" s="66"/>
      <c r="CX2" s="66"/>
      <c r="CZ2" s="43" t="s">
        <v>661</v>
      </c>
      <c r="DA2" s="65"/>
      <c r="DB2" s="65"/>
      <c r="DC2" s="65"/>
    </row>
    <row r="3" spans="1:109">
      <c r="A3" s="49"/>
      <c r="B3" s="66"/>
      <c r="C3" s="66"/>
      <c r="D3" s="66"/>
      <c r="E3" s="54"/>
      <c r="F3" s="54"/>
      <c r="G3" s="54"/>
      <c r="H3" s="54"/>
      <c r="I3" s="54"/>
      <c r="J3" s="54"/>
      <c r="K3" s="54"/>
      <c r="L3" s="734" t="str">
        <f>'20.11'!L3</f>
        <v>In tab 20.10, select the type of scenario.</v>
      </c>
      <c r="M3" s="735"/>
      <c r="N3" s="735"/>
      <c r="O3" s="735"/>
      <c r="P3" s="736"/>
      <c r="Q3" s="734" t="str">
        <f>'20.11'!Q3</f>
        <v>In tab 20.10, select the type of scenario.</v>
      </c>
      <c r="R3" s="735"/>
      <c r="S3" s="735"/>
      <c r="T3" s="735"/>
      <c r="U3" s="736"/>
      <c r="V3" s="734" t="str">
        <f>'20.11'!V3</f>
        <v>In tab 20.10, select the type of scenario.</v>
      </c>
      <c r="W3" s="735"/>
      <c r="X3" s="735"/>
      <c r="Y3" s="735"/>
      <c r="Z3" s="736"/>
      <c r="AA3" s="734" t="str">
        <f>'20.11'!AA3</f>
        <v>In tab 20.10, select the type of scenario.</v>
      </c>
      <c r="AB3" s="735"/>
      <c r="AC3" s="735"/>
      <c r="AD3" s="735"/>
      <c r="AE3" s="736"/>
      <c r="AF3" s="734" t="str">
        <f>'20.11'!AF3</f>
        <v>In tab 20.10, select the type of scenario.</v>
      </c>
      <c r="AG3" s="735"/>
      <c r="AH3" s="735"/>
      <c r="AI3" s="735"/>
      <c r="AJ3" s="736"/>
      <c r="AK3" s="734" t="str">
        <f>'20.11'!AK3</f>
        <v>In tab 20.10, select the type of scenario.</v>
      </c>
      <c r="AL3" s="735"/>
      <c r="AM3" s="735"/>
      <c r="AN3" s="735"/>
      <c r="AO3" s="736"/>
      <c r="AP3" s="734" t="str">
        <f>'20.11'!AP3</f>
        <v>In tab 20.10, select the type of scenario.</v>
      </c>
      <c r="AQ3" s="735"/>
      <c r="AR3" s="735"/>
      <c r="AS3" s="735"/>
      <c r="AT3" s="736"/>
      <c r="AU3" s="734" t="str">
        <f>'20.11'!AU3</f>
        <v>In tab 20.10, select the type of scenario.</v>
      </c>
      <c r="AV3" s="735"/>
      <c r="AW3" s="735"/>
      <c r="AX3" s="735"/>
      <c r="AY3" s="736"/>
      <c r="AZ3" s="734" t="str">
        <f>'20.11'!AZ3</f>
        <v>In tab 20.10, select the type of scenario.</v>
      </c>
      <c r="BA3" s="735"/>
      <c r="BB3" s="735"/>
      <c r="BC3" s="735"/>
      <c r="BD3" s="736"/>
      <c r="BE3" s="734" t="str">
        <f>'20.11'!BE3</f>
        <v>In tab 20.10, select the type of scenario.</v>
      </c>
      <c r="BF3" s="735"/>
      <c r="BG3" s="735"/>
      <c r="BH3" s="735"/>
      <c r="BI3" s="736"/>
      <c r="BJ3" s="734" t="str">
        <f>'20.11'!BJ3</f>
        <v>In tab 20.10, select the type of scenario.</v>
      </c>
      <c r="BK3" s="735"/>
      <c r="BL3" s="735"/>
      <c r="BM3" s="735"/>
      <c r="BN3" s="736"/>
      <c r="BO3" s="734" t="str">
        <f>'20.11'!BO3</f>
        <v>In tab 20.10, select the type of scenario.</v>
      </c>
      <c r="BP3" s="735"/>
      <c r="BQ3" s="735"/>
      <c r="BR3" s="735"/>
      <c r="BS3" s="736"/>
      <c r="BT3" s="734" t="str">
        <f>'20.11'!BT3</f>
        <v>In tab 20.10, select the type of scenario.</v>
      </c>
      <c r="BU3" s="735"/>
      <c r="BV3" s="735"/>
      <c r="BW3" s="735"/>
      <c r="BX3" s="736"/>
      <c r="BY3" s="734" t="str">
        <f>'20.11'!BY3</f>
        <v>In tab 20.10, select the type of scenario.</v>
      </c>
      <c r="BZ3" s="735"/>
      <c r="CA3" s="735"/>
      <c r="CB3" s="735"/>
      <c r="CC3" s="736"/>
      <c r="CD3" s="734" t="str">
        <f>'20.11'!CD3</f>
        <v>In tab 20.10, select the type of scenario.</v>
      </c>
      <c r="CE3" s="735"/>
      <c r="CF3" s="735"/>
      <c r="CG3" s="735"/>
      <c r="CH3" s="736"/>
      <c r="CU3" s="49"/>
      <c r="CV3" s="66"/>
      <c r="CW3" s="66"/>
      <c r="CX3" s="66"/>
      <c r="CZ3" s="43"/>
      <c r="DA3" s="65"/>
      <c r="DB3" s="65"/>
      <c r="DC3" s="65"/>
    </row>
    <row r="4" spans="1:109" ht="15" customHeight="1">
      <c r="A4" s="67" t="str">
        <f>IF(Langue="Français",'20.45-1'!CU4,'20.45-1'!CZ4)</f>
        <v>FOREIGN INSURERS ONLY</v>
      </c>
      <c r="B4" s="66"/>
      <c r="C4" s="66"/>
      <c r="D4" s="66"/>
      <c r="E4" s="54"/>
      <c r="F4" s="54"/>
      <c r="G4" s="54"/>
      <c r="H4" s="54"/>
      <c r="I4" s="54"/>
      <c r="J4" s="54"/>
      <c r="K4" s="54"/>
      <c r="L4" s="730" t="str">
        <f>'20.11'!L4</f>
        <v>In tab 20.10, describe briefly the scenario by including the main assumptions.</v>
      </c>
      <c r="M4" s="731"/>
      <c r="N4" s="731"/>
      <c r="O4" s="731"/>
      <c r="P4" s="732"/>
      <c r="Q4" s="730" t="str">
        <f>'20.11'!Q4</f>
        <v>In tab 20.10, describe briefly the scenario by including the main assumptions.</v>
      </c>
      <c r="R4" s="731"/>
      <c r="S4" s="731"/>
      <c r="T4" s="731"/>
      <c r="U4" s="732"/>
      <c r="V4" s="730" t="str">
        <f>'20.11'!V4</f>
        <v>In tab 20.10, describe briefly the scenario by including the main assumptions.</v>
      </c>
      <c r="W4" s="731"/>
      <c r="X4" s="731"/>
      <c r="Y4" s="731"/>
      <c r="Z4" s="732"/>
      <c r="AA4" s="730" t="str">
        <f>'20.11'!AA4</f>
        <v>In tab 20.10, describe briefly the scenario by including the main assumptions.</v>
      </c>
      <c r="AB4" s="731"/>
      <c r="AC4" s="731"/>
      <c r="AD4" s="731"/>
      <c r="AE4" s="732"/>
      <c r="AF4" s="730" t="str">
        <f>'20.11'!AF4</f>
        <v>In tab 20.10, describe briefly the scenario by including the main assumptions.</v>
      </c>
      <c r="AG4" s="731"/>
      <c r="AH4" s="731"/>
      <c r="AI4" s="731"/>
      <c r="AJ4" s="732"/>
      <c r="AK4" s="730" t="str">
        <f>'20.11'!AK4</f>
        <v>In tab 20.10, describe briefly the scenario by including the main assumptions.</v>
      </c>
      <c r="AL4" s="731"/>
      <c r="AM4" s="731"/>
      <c r="AN4" s="731"/>
      <c r="AO4" s="732"/>
      <c r="AP4" s="730" t="str">
        <f>'20.11'!AP4</f>
        <v>In tab 20.10, describe briefly the scenario by including the main assumptions.</v>
      </c>
      <c r="AQ4" s="731"/>
      <c r="AR4" s="731"/>
      <c r="AS4" s="731"/>
      <c r="AT4" s="732"/>
      <c r="AU4" s="730" t="str">
        <f>'20.11'!AU4</f>
        <v>In tab 20.10, describe briefly the scenario by including the main assumptions.</v>
      </c>
      <c r="AV4" s="731"/>
      <c r="AW4" s="731"/>
      <c r="AX4" s="731"/>
      <c r="AY4" s="732"/>
      <c r="AZ4" s="730" t="str">
        <f>'20.11'!AZ4</f>
        <v>In tab 20.10, describe briefly the scenario by including the main assumptions.</v>
      </c>
      <c r="BA4" s="731"/>
      <c r="BB4" s="731"/>
      <c r="BC4" s="731"/>
      <c r="BD4" s="732"/>
      <c r="BE4" s="730" t="str">
        <f>'20.11'!BE4</f>
        <v>In tab 20.10, describe briefly the scenario by including the main assumptions.</v>
      </c>
      <c r="BF4" s="731"/>
      <c r="BG4" s="731"/>
      <c r="BH4" s="731"/>
      <c r="BI4" s="732"/>
      <c r="BJ4" s="730" t="str">
        <f>'20.11'!BJ4</f>
        <v>In tab 20.10, describe briefly the scenario by including the main assumptions.</v>
      </c>
      <c r="BK4" s="731"/>
      <c r="BL4" s="731"/>
      <c r="BM4" s="731"/>
      <c r="BN4" s="732"/>
      <c r="BO4" s="730" t="str">
        <f>'20.11'!BO4</f>
        <v>In tab 20.10, describe briefly the scenario by including the main assumptions.</v>
      </c>
      <c r="BP4" s="731"/>
      <c r="BQ4" s="731"/>
      <c r="BR4" s="731"/>
      <c r="BS4" s="732"/>
      <c r="BT4" s="730" t="str">
        <f>'20.11'!BT4</f>
        <v>In tab 20.10, describe briefly the scenario by including the main assumptions.</v>
      </c>
      <c r="BU4" s="731"/>
      <c r="BV4" s="731"/>
      <c r="BW4" s="731"/>
      <c r="BX4" s="732"/>
      <c r="BY4" s="730" t="str">
        <f>'20.11'!BY4</f>
        <v>In tab 20.10, describe briefly the scenario by including the main assumptions.</v>
      </c>
      <c r="BZ4" s="731"/>
      <c r="CA4" s="731"/>
      <c r="CB4" s="731"/>
      <c r="CC4" s="732"/>
      <c r="CD4" s="730" t="str">
        <f>'20.11'!CD4</f>
        <v>In tab 20.10, describe briefly the scenario by including the main assumptions.</v>
      </c>
      <c r="CE4" s="731"/>
      <c r="CF4" s="731"/>
      <c r="CG4" s="731"/>
      <c r="CH4" s="732"/>
      <c r="CU4" s="49" t="s">
        <v>512</v>
      </c>
      <c r="CV4" s="66"/>
      <c r="CW4" s="66"/>
      <c r="CX4" s="66"/>
      <c r="CZ4" s="43" t="s">
        <v>513</v>
      </c>
      <c r="DA4" s="65"/>
      <c r="DB4" s="65"/>
      <c r="DC4" s="65"/>
    </row>
    <row r="5" spans="1:109" ht="62" customHeight="1">
      <c r="A5" s="64"/>
      <c r="B5" s="64"/>
      <c r="C5" s="64"/>
      <c r="D5" s="66"/>
      <c r="E5" s="381" t="str">
        <f>'20.10'!$D$4</f>
        <v>Historical</v>
      </c>
      <c r="F5" s="380" t="str">
        <f>'20.10'!$F$4</f>
        <v>Last report base scenario</v>
      </c>
      <c r="G5" s="733" t="str">
        <f>'20.10'!$H$4</f>
        <v>Base scenario</v>
      </c>
      <c r="H5" s="733"/>
      <c r="I5" s="733"/>
      <c r="J5" s="733"/>
      <c r="K5" s="733"/>
      <c r="L5" s="730"/>
      <c r="M5" s="731"/>
      <c r="N5" s="731"/>
      <c r="O5" s="731"/>
      <c r="P5" s="732"/>
      <c r="Q5" s="730"/>
      <c r="R5" s="731"/>
      <c r="S5" s="731"/>
      <c r="T5" s="731"/>
      <c r="U5" s="732"/>
      <c r="V5" s="730"/>
      <c r="W5" s="731"/>
      <c r="X5" s="731"/>
      <c r="Y5" s="731"/>
      <c r="Z5" s="732"/>
      <c r="AA5" s="730"/>
      <c r="AB5" s="731"/>
      <c r="AC5" s="731"/>
      <c r="AD5" s="731"/>
      <c r="AE5" s="732"/>
      <c r="AF5" s="730"/>
      <c r="AG5" s="731"/>
      <c r="AH5" s="731"/>
      <c r="AI5" s="731"/>
      <c r="AJ5" s="732"/>
      <c r="AK5" s="730"/>
      <c r="AL5" s="731"/>
      <c r="AM5" s="731"/>
      <c r="AN5" s="731"/>
      <c r="AO5" s="732"/>
      <c r="AP5" s="730"/>
      <c r="AQ5" s="731"/>
      <c r="AR5" s="731"/>
      <c r="AS5" s="731"/>
      <c r="AT5" s="732"/>
      <c r="AU5" s="730"/>
      <c r="AV5" s="731"/>
      <c r="AW5" s="731"/>
      <c r="AX5" s="731"/>
      <c r="AY5" s="732"/>
      <c r="AZ5" s="730"/>
      <c r="BA5" s="731"/>
      <c r="BB5" s="731"/>
      <c r="BC5" s="731"/>
      <c r="BD5" s="732"/>
      <c r="BE5" s="730"/>
      <c r="BF5" s="731"/>
      <c r="BG5" s="731"/>
      <c r="BH5" s="731"/>
      <c r="BI5" s="732"/>
      <c r="BJ5" s="730"/>
      <c r="BK5" s="731"/>
      <c r="BL5" s="731"/>
      <c r="BM5" s="731"/>
      <c r="BN5" s="732"/>
      <c r="BO5" s="730"/>
      <c r="BP5" s="731"/>
      <c r="BQ5" s="731"/>
      <c r="BR5" s="731"/>
      <c r="BS5" s="732"/>
      <c r="BT5" s="730"/>
      <c r="BU5" s="731"/>
      <c r="BV5" s="731"/>
      <c r="BW5" s="731"/>
      <c r="BX5" s="732"/>
      <c r="BY5" s="730"/>
      <c r="BZ5" s="731"/>
      <c r="CA5" s="731"/>
      <c r="CB5" s="731"/>
      <c r="CC5" s="732"/>
      <c r="CD5" s="730"/>
      <c r="CE5" s="731"/>
      <c r="CF5" s="731"/>
      <c r="CG5" s="731"/>
      <c r="CH5" s="732"/>
      <c r="CU5" s="64"/>
      <c r="CV5" s="64"/>
      <c r="CW5" s="64"/>
      <c r="CX5" s="64"/>
      <c r="CZ5" s="43"/>
      <c r="DA5" s="65"/>
      <c r="DB5" s="65"/>
      <c r="DC5" s="65"/>
    </row>
    <row r="6" spans="1:109" s="478" customFormat="1">
      <c r="D6" s="479"/>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Z6" s="477"/>
      <c r="DA6" s="477"/>
      <c r="DB6" s="477"/>
      <c r="DC6" s="477"/>
    </row>
    <row r="7" spans="1:109">
      <c r="A7" s="49" t="str">
        <f>IF(Langue="Français",'20.45-1'!CU7,'20.45-1'!CZ7)</f>
        <v>($'000)</v>
      </c>
      <c r="B7" s="68"/>
      <c r="C7" s="68"/>
      <c r="D7" s="286"/>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U7" s="49" t="s">
        <v>0</v>
      </c>
      <c r="CV7" s="68"/>
      <c r="CW7" s="68"/>
      <c r="CX7" s="68"/>
      <c r="CZ7" s="43" t="s">
        <v>116</v>
      </c>
      <c r="DA7" s="43"/>
      <c r="DB7" s="43"/>
      <c r="DC7" s="43"/>
    </row>
    <row r="8" spans="1:109" s="70" customFormat="1">
      <c r="A8" s="207" t="str">
        <f>IF(Langue="Français",'20.45-1'!CU8,'20.45-1'!CZ8)</f>
        <v>Head Office Account</v>
      </c>
      <c r="B8" s="120"/>
      <c r="C8" s="120"/>
      <c r="D8" s="287"/>
      <c r="E8" s="392"/>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U8" s="71" t="s">
        <v>511</v>
      </c>
      <c r="CV8" s="329"/>
      <c r="CW8" s="329"/>
      <c r="CX8" s="329"/>
      <c r="CY8" s="329"/>
      <c r="CZ8" s="72" t="s">
        <v>152</v>
      </c>
      <c r="DA8" s="48"/>
      <c r="DB8" s="48"/>
      <c r="DC8" s="48"/>
      <c r="DD8" s="329"/>
      <c r="DE8" s="329"/>
    </row>
    <row r="9" spans="1:109">
      <c r="A9" s="335"/>
      <c r="B9" s="336" t="str">
        <f>IF(Langue="Français",'20.45-1'!CV9,'20.45-1'!DA9)</f>
        <v>Transfers from (to) Head Office - Subtotal</v>
      </c>
      <c r="C9" s="335"/>
      <c r="D9" s="456" t="s">
        <v>29</v>
      </c>
      <c r="E9" s="503"/>
      <c r="F9" s="59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3"/>
      <c r="CU9" s="373"/>
      <c r="CV9" s="122" t="s">
        <v>619</v>
      </c>
      <c r="CW9" s="373"/>
      <c r="CX9" s="38"/>
      <c r="CZ9" s="373"/>
      <c r="DA9" s="122" t="s">
        <v>620</v>
      </c>
      <c r="DB9" s="373"/>
      <c r="DC9" s="73"/>
    </row>
    <row r="10" spans="1:109">
      <c r="CZ10" s="48"/>
      <c r="DA10" s="48"/>
      <c r="DB10" s="48"/>
      <c r="DC10" s="48"/>
    </row>
  </sheetData>
  <mergeCells count="46">
    <mergeCell ref="AP2:AT2"/>
    <mergeCell ref="AU2:AY2"/>
    <mergeCell ref="BY2:CC2"/>
    <mergeCell ref="CD2:CH2"/>
    <mergeCell ref="AZ2:BD2"/>
    <mergeCell ref="BE2:BI2"/>
    <mergeCell ref="BJ2:BN2"/>
    <mergeCell ref="BO2:BS2"/>
    <mergeCell ref="BT2:BX2"/>
    <mergeCell ref="BY3:CC3"/>
    <mergeCell ref="CD3:CH3"/>
    <mergeCell ref="G5:K5"/>
    <mergeCell ref="L2:P2"/>
    <mergeCell ref="Q2:U2"/>
    <mergeCell ref="V2:Z2"/>
    <mergeCell ref="L3:P3"/>
    <mergeCell ref="Q3:U3"/>
    <mergeCell ref="V3:Z3"/>
    <mergeCell ref="L4:P5"/>
    <mergeCell ref="Q4:U5"/>
    <mergeCell ref="V4:Z5"/>
    <mergeCell ref="AA2:AE2"/>
    <mergeCell ref="AF2:AJ2"/>
    <mergeCell ref="AK2:AO2"/>
    <mergeCell ref="AA3:AE3"/>
    <mergeCell ref="AF3:AJ3"/>
    <mergeCell ref="BJ4:BN5"/>
    <mergeCell ref="BO4:BS5"/>
    <mergeCell ref="BT4:BX5"/>
    <mergeCell ref="AA4:AE5"/>
    <mergeCell ref="AF4:AJ5"/>
    <mergeCell ref="AK3:AO3"/>
    <mergeCell ref="AP3:AT3"/>
    <mergeCell ref="AU3:AY3"/>
    <mergeCell ref="AZ3:BD3"/>
    <mergeCell ref="BE3:BI3"/>
    <mergeCell ref="BJ3:BN3"/>
    <mergeCell ref="BO3:BS3"/>
    <mergeCell ref="BT3:BX3"/>
    <mergeCell ref="BY4:CC5"/>
    <mergeCell ref="CD4:CH5"/>
    <mergeCell ref="AK4:AO5"/>
    <mergeCell ref="AP4:AT5"/>
    <mergeCell ref="AU4:AY5"/>
    <mergeCell ref="AZ4:BD5"/>
    <mergeCell ref="BE4:BI5"/>
  </mergeCells>
  <pageMargins left="0.70866141732283505" right="0.70866141732283505" top="0.74803149606299202" bottom="0.74803149606299202" header="0.31496062992126" footer="0.31496062992126"/>
  <pageSetup scale="74"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CX18"/>
  <sheetViews>
    <sheetView zoomScale="85" zoomScaleNormal="85" workbookViewId="0">
      <pane xSplit="4" ySplit="7" topLeftCell="E8" activePane="bottomRight" state="frozen"/>
      <selection activeCell="I36" sqref="I36"/>
      <selection pane="topRight" activeCell="I36" sqref="I36"/>
      <selection pane="bottomLeft" activeCell="I36" sqref="I36"/>
      <selection pane="bottomRight" activeCell="A3" sqref="A3"/>
    </sheetView>
  </sheetViews>
  <sheetFormatPr baseColWidth="10" defaultColWidth="11.453125" defaultRowHeight="15.5"/>
  <cols>
    <col min="1" max="1" width="4.6328125" style="75" customWidth="1"/>
    <col min="2" max="2" width="5" style="75" customWidth="1"/>
    <col min="3" max="3" width="56.6328125" style="75" customWidth="1"/>
    <col min="4" max="4" width="4.36328125" style="76" customWidth="1"/>
    <col min="5" max="5" width="11" style="75" customWidth="1"/>
    <col min="6" max="6" width="15.36328125" style="75" customWidth="1"/>
    <col min="7" max="86" width="11" style="75" customWidth="1"/>
    <col min="87" max="91" width="11.453125" style="75"/>
    <col min="92" max="92" width="12.36328125" style="75" hidden="1" customWidth="1"/>
    <col min="93" max="93" width="4.6328125" style="75" hidden="1" customWidth="1"/>
    <col min="94" max="94" width="5" style="75" hidden="1" customWidth="1"/>
    <col min="95" max="95" width="46.90625" style="75" hidden="1" customWidth="1"/>
    <col min="96" max="96" width="4.36328125" style="76" hidden="1" customWidth="1"/>
    <col min="97" max="97" width="11.453125" style="75" hidden="1" customWidth="1"/>
    <col min="98" max="98" width="4.6328125" style="77" hidden="1" customWidth="1"/>
    <col min="99" max="99" width="5" style="77" hidden="1" customWidth="1"/>
    <col min="100" max="100" width="37.36328125" style="77" hidden="1" customWidth="1"/>
    <col min="101" max="101" width="11.08984375" style="96" customWidth="1"/>
    <col min="102" max="16384" width="11.453125" style="75"/>
  </cols>
  <sheetData>
    <row r="1" spans="1:102">
      <c r="A1" s="74" t="str">
        <f>IF(Instructions!D9="","",Instructions!D9)</f>
        <v/>
      </c>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O1" s="285" t="s">
        <v>130</v>
      </c>
      <c r="CP1" s="285"/>
      <c r="CQ1" s="285"/>
      <c r="CR1" s="80"/>
      <c r="CS1" s="285"/>
      <c r="CT1" s="305" t="s">
        <v>131</v>
      </c>
      <c r="CU1" s="306"/>
      <c r="CV1" s="306"/>
      <c r="CW1" s="65"/>
    </row>
    <row r="2" spans="1:102">
      <c r="A2" s="74" t="str">
        <f>IF(Langue="Français",CO2,CT2)</f>
        <v>Page 20.54 (column 03) of the core financial statement return</v>
      </c>
      <c r="E2" s="54"/>
      <c r="F2" s="54"/>
      <c r="G2" s="54"/>
      <c r="H2" s="54"/>
      <c r="I2" s="54"/>
      <c r="J2" s="54"/>
      <c r="K2" s="54"/>
      <c r="L2" s="695" t="str">
        <f>IF('20.10'!$R$2=0,"",'20.10'!$R$2)</f>
        <v>Adverse scenario 1</v>
      </c>
      <c r="M2" s="737"/>
      <c r="N2" s="737"/>
      <c r="O2" s="737"/>
      <c r="P2" s="738"/>
      <c r="Q2" s="695" t="str">
        <f>IF('20.10'!$AB$2=0,"",'20.10'!$AB$2)</f>
        <v>Adverse scenario 2</v>
      </c>
      <c r="R2" s="737"/>
      <c r="S2" s="737"/>
      <c r="T2" s="737"/>
      <c r="U2" s="738"/>
      <c r="V2" s="695" t="str">
        <f>IF('20.10'!$AL$2=0,"",'20.10'!$AL$2)</f>
        <v>Adverse scenario 3</v>
      </c>
      <c r="W2" s="737"/>
      <c r="X2" s="737"/>
      <c r="Y2" s="737"/>
      <c r="Z2" s="738"/>
      <c r="AA2" s="695" t="str">
        <f>IF('20.10'!$AV$2=0,"",'20.10'!$AV$2)</f>
        <v>Adverse scenario 4</v>
      </c>
      <c r="AB2" s="737"/>
      <c r="AC2" s="737"/>
      <c r="AD2" s="737"/>
      <c r="AE2" s="738"/>
      <c r="AF2" s="695" t="str">
        <f>IF('20.10'!$BF$2=0,"",'20.10'!$BF$2)</f>
        <v>Adverse scenario 5</v>
      </c>
      <c r="AG2" s="737"/>
      <c r="AH2" s="737"/>
      <c r="AI2" s="737"/>
      <c r="AJ2" s="738"/>
      <c r="AK2" s="695" t="str">
        <f>IF('20.10'!$BP$2=0,"",'20.10'!$BP$2)</f>
        <v>Adverse scenario 6</v>
      </c>
      <c r="AL2" s="737"/>
      <c r="AM2" s="737"/>
      <c r="AN2" s="737"/>
      <c r="AO2" s="738"/>
      <c r="AP2" s="695" t="str">
        <f>IF('20.10'!$BZ$2=0,"",'20.10'!$BZ$2)</f>
        <v>Adverse scenario 7</v>
      </c>
      <c r="AQ2" s="737"/>
      <c r="AR2" s="737"/>
      <c r="AS2" s="737"/>
      <c r="AT2" s="738"/>
      <c r="AU2" s="695" t="str">
        <f>IF('20.10'!$CJ$2=0,"",'20.10'!$CJ$2)</f>
        <v>Adverse scenario 8</v>
      </c>
      <c r="AV2" s="737"/>
      <c r="AW2" s="737"/>
      <c r="AX2" s="737"/>
      <c r="AY2" s="738"/>
      <c r="AZ2" s="695" t="str">
        <f>IF('20.10'!$CT$2=0,"",'20.10'!$CT$2)</f>
        <v>Adverse scenario 9</v>
      </c>
      <c r="BA2" s="737"/>
      <c r="BB2" s="737"/>
      <c r="BC2" s="737"/>
      <c r="BD2" s="738"/>
      <c r="BE2" s="695" t="str">
        <f>IF('20.10'!$DD$2=0,"",'20.10'!$DD$2)</f>
        <v>Adverse scenario 10</v>
      </c>
      <c r="BF2" s="737"/>
      <c r="BG2" s="737"/>
      <c r="BH2" s="737"/>
      <c r="BI2" s="738"/>
      <c r="BJ2" s="695" t="str">
        <f>IF('20.10'!$DN$2=0,"",'20.10'!$DN$2)</f>
        <v>Adverse scenario 11</v>
      </c>
      <c r="BK2" s="737"/>
      <c r="BL2" s="737"/>
      <c r="BM2" s="737"/>
      <c r="BN2" s="738"/>
      <c r="BO2" s="695" t="str">
        <f>IF('20.10'!$DX$2=0,"",'20.10'!$DX$2)</f>
        <v>Adverse scenario 12</v>
      </c>
      <c r="BP2" s="737"/>
      <c r="BQ2" s="737"/>
      <c r="BR2" s="737"/>
      <c r="BS2" s="738"/>
      <c r="BT2" s="695" t="str">
        <f>IF('20.10'!$EH$2=0,"",'20.10'!$EH$2)</f>
        <v>Adverse scenario 13</v>
      </c>
      <c r="BU2" s="737"/>
      <c r="BV2" s="737"/>
      <c r="BW2" s="737"/>
      <c r="BX2" s="738"/>
      <c r="BY2" s="695" t="str">
        <f>IF('20.10'!$ER$2=0,"",'20.10'!$ER$2)</f>
        <v>Adverse scenario 14</v>
      </c>
      <c r="BZ2" s="737"/>
      <c r="CA2" s="737"/>
      <c r="CB2" s="737"/>
      <c r="CC2" s="738"/>
      <c r="CD2" s="695" t="str">
        <f>IF('20.10'!$FB$2=0,"",'20.10'!$FB$2)</f>
        <v>Adverse scenario 15</v>
      </c>
      <c r="CE2" s="737"/>
      <c r="CF2" s="737"/>
      <c r="CG2" s="737"/>
      <c r="CH2" s="738"/>
      <c r="CO2" s="285" t="s">
        <v>669</v>
      </c>
      <c r="CP2" s="285"/>
      <c r="CQ2" s="285"/>
      <c r="CR2" s="80"/>
      <c r="CS2" s="285"/>
      <c r="CT2" s="307" t="s">
        <v>662</v>
      </c>
      <c r="CU2" s="306"/>
      <c r="CV2" s="306"/>
      <c r="CW2" s="65"/>
    </row>
    <row r="3" spans="1:102">
      <c r="A3" s="74"/>
      <c r="E3" s="54"/>
      <c r="F3" s="54"/>
      <c r="G3" s="54"/>
      <c r="H3" s="54"/>
      <c r="I3" s="54"/>
      <c r="J3" s="54"/>
      <c r="K3" s="54"/>
      <c r="L3" s="734" t="str">
        <f>'20.11'!L3</f>
        <v>In tab 20.10, select the type of scenario.</v>
      </c>
      <c r="M3" s="735"/>
      <c r="N3" s="735"/>
      <c r="O3" s="735"/>
      <c r="P3" s="736"/>
      <c r="Q3" s="734" t="str">
        <f>'20.11'!Q3</f>
        <v>In tab 20.10, select the type of scenario.</v>
      </c>
      <c r="R3" s="735"/>
      <c r="S3" s="735"/>
      <c r="T3" s="735"/>
      <c r="U3" s="736"/>
      <c r="V3" s="734" t="str">
        <f>'20.11'!V3</f>
        <v>In tab 20.10, select the type of scenario.</v>
      </c>
      <c r="W3" s="735"/>
      <c r="X3" s="735"/>
      <c r="Y3" s="735"/>
      <c r="Z3" s="736"/>
      <c r="AA3" s="734" t="str">
        <f>'20.11'!AA3</f>
        <v>In tab 20.10, select the type of scenario.</v>
      </c>
      <c r="AB3" s="735"/>
      <c r="AC3" s="735"/>
      <c r="AD3" s="735"/>
      <c r="AE3" s="736"/>
      <c r="AF3" s="734" t="str">
        <f>'20.11'!AF3</f>
        <v>In tab 20.10, select the type of scenario.</v>
      </c>
      <c r="AG3" s="735"/>
      <c r="AH3" s="735"/>
      <c r="AI3" s="735"/>
      <c r="AJ3" s="736"/>
      <c r="AK3" s="734" t="str">
        <f>'20.11'!AK3</f>
        <v>In tab 20.10, select the type of scenario.</v>
      </c>
      <c r="AL3" s="735"/>
      <c r="AM3" s="735"/>
      <c r="AN3" s="735"/>
      <c r="AO3" s="736"/>
      <c r="AP3" s="734" t="str">
        <f>'20.11'!AP3</f>
        <v>In tab 20.10, select the type of scenario.</v>
      </c>
      <c r="AQ3" s="735"/>
      <c r="AR3" s="735"/>
      <c r="AS3" s="735"/>
      <c r="AT3" s="736"/>
      <c r="AU3" s="734" t="str">
        <f>'20.11'!AU3</f>
        <v>In tab 20.10, select the type of scenario.</v>
      </c>
      <c r="AV3" s="735"/>
      <c r="AW3" s="735"/>
      <c r="AX3" s="735"/>
      <c r="AY3" s="736"/>
      <c r="AZ3" s="734" t="str">
        <f>'20.11'!AZ3</f>
        <v>In tab 20.10, select the type of scenario.</v>
      </c>
      <c r="BA3" s="735"/>
      <c r="BB3" s="735"/>
      <c r="BC3" s="735"/>
      <c r="BD3" s="736"/>
      <c r="BE3" s="734" t="str">
        <f>'20.11'!BE3</f>
        <v>In tab 20.10, select the type of scenario.</v>
      </c>
      <c r="BF3" s="735"/>
      <c r="BG3" s="735"/>
      <c r="BH3" s="735"/>
      <c r="BI3" s="736"/>
      <c r="BJ3" s="734" t="str">
        <f>'20.11'!BJ3</f>
        <v>In tab 20.10, select the type of scenario.</v>
      </c>
      <c r="BK3" s="735"/>
      <c r="BL3" s="735"/>
      <c r="BM3" s="735"/>
      <c r="BN3" s="736"/>
      <c r="BO3" s="734" t="str">
        <f>'20.11'!BO3</f>
        <v>In tab 20.10, select the type of scenario.</v>
      </c>
      <c r="BP3" s="735"/>
      <c r="BQ3" s="735"/>
      <c r="BR3" s="735"/>
      <c r="BS3" s="736"/>
      <c r="BT3" s="734" t="str">
        <f>'20.11'!BT3</f>
        <v>In tab 20.10, select the type of scenario.</v>
      </c>
      <c r="BU3" s="735"/>
      <c r="BV3" s="735"/>
      <c r="BW3" s="735"/>
      <c r="BX3" s="736"/>
      <c r="BY3" s="734" t="str">
        <f>'20.11'!BY3</f>
        <v>In tab 20.10, select the type of scenario.</v>
      </c>
      <c r="BZ3" s="735"/>
      <c r="CA3" s="735"/>
      <c r="CB3" s="735"/>
      <c r="CC3" s="736"/>
      <c r="CD3" s="734" t="str">
        <f>'20.11'!CD3</f>
        <v>In tab 20.10, select the type of scenario.</v>
      </c>
      <c r="CE3" s="735"/>
      <c r="CF3" s="735"/>
      <c r="CG3" s="735"/>
      <c r="CH3" s="736"/>
      <c r="CO3" s="285"/>
      <c r="CP3" s="285"/>
      <c r="CQ3" s="285"/>
      <c r="CR3" s="80"/>
      <c r="CS3" s="285"/>
      <c r="CT3" s="307"/>
      <c r="CU3" s="306"/>
      <c r="CV3" s="306"/>
      <c r="CW3" s="65"/>
    </row>
    <row r="4" spans="1:102" ht="15.75" customHeight="1">
      <c r="A4" s="78" t="str">
        <f>IF(Langue="Français",CO4,CT4)</f>
        <v>PROVINCIAL/CANADIAN INSURERS ONLY</v>
      </c>
      <c r="E4" s="54"/>
      <c r="F4" s="54"/>
      <c r="G4" s="54"/>
      <c r="H4" s="54"/>
      <c r="I4" s="54"/>
      <c r="J4" s="54"/>
      <c r="K4" s="54"/>
      <c r="L4" s="730" t="str">
        <f>'20.11'!L4</f>
        <v>In tab 20.10, describe briefly the scenario by including the main assumptions.</v>
      </c>
      <c r="M4" s="731"/>
      <c r="N4" s="731"/>
      <c r="O4" s="731"/>
      <c r="P4" s="732"/>
      <c r="Q4" s="730" t="str">
        <f>'20.11'!Q4</f>
        <v>In tab 20.10, describe briefly the scenario by including the main assumptions.</v>
      </c>
      <c r="R4" s="731"/>
      <c r="S4" s="731"/>
      <c r="T4" s="731"/>
      <c r="U4" s="732"/>
      <c r="V4" s="730" t="str">
        <f>'20.11'!V4</f>
        <v>In tab 20.10, describe briefly the scenario by including the main assumptions.</v>
      </c>
      <c r="W4" s="731"/>
      <c r="X4" s="731"/>
      <c r="Y4" s="731"/>
      <c r="Z4" s="732"/>
      <c r="AA4" s="730" t="str">
        <f>'20.11'!AA4</f>
        <v>In tab 20.10, describe briefly the scenario by including the main assumptions.</v>
      </c>
      <c r="AB4" s="731"/>
      <c r="AC4" s="731"/>
      <c r="AD4" s="731"/>
      <c r="AE4" s="732"/>
      <c r="AF4" s="730" t="str">
        <f>'20.11'!AF4</f>
        <v>In tab 20.10, describe briefly the scenario by including the main assumptions.</v>
      </c>
      <c r="AG4" s="731"/>
      <c r="AH4" s="731"/>
      <c r="AI4" s="731"/>
      <c r="AJ4" s="732"/>
      <c r="AK4" s="730" t="str">
        <f>'20.11'!AK4</f>
        <v>In tab 20.10, describe briefly the scenario by including the main assumptions.</v>
      </c>
      <c r="AL4" s="731"/>
      <c r="AM4" s="731"/>
      <c r="AN4" s="731"/>
      <c r="AO4" s="732"/>
      <c r="AP4" s="730" t="str">
        <f>'20.11'!AP4</f>
        <v>In tab 20.10, describe briefly the scenario by including the main assumptions.</v>
      </c>
      <c r="AQ4" s="731"/>
      <c r="AR4" s="731"/>
      <c r="AS4" s="731"/>
      <c r="AT4" s="732"/>
      <c r="AU4" s="730" t="str">
        <f>'20.11'!AU4</f>
        <v>In tab 20.10, describe briefly the scenario by including the main assumptions.</v>
      </c>
      <c r="AV4" s="731"/>
      <c r="AW4" s="731"/>
      <c r="AX4" s="731"/>
      <c r="AY4" s="732"/>
      <c r="AZ4" s="730" t="str">
        <f>'20.11'!AZ4</f>
        <v>In tab 20.10, describe briefly the scenario by including the main assumptions.</v>
      </c>
      <c r="BA4" s="731"/>
      <c r="BB4" s="731"/>
      <c r="BC4" s="731"/>
      <c r="BD4" s="732"/>
      <c r="BE4" s="730" t="str">
        <f>'20.11'!BE4</f>
        <v>In tab 20.10, describe briefly the scenario by including the main assumptions.</v>
      </c>
      <c r="BF4" s="731"/>
      <c r="BG4" s="731"/>
      <c r="BH4" s="731"/>
      <c r="BI4" s="732"/>
      <c r="BJ4" s="730" t="str">
        <f>'20.11'!BJ4</f>
        <v>In tab 20.10, describe briefly the scenario by including the main assumptions.</v>
      </c>
      <c r="BK4" s="731"/>
      <c r="BL4" s="731"/>
      <c r="BM4" s="731"/>
      <c r="BN4" s="732"/>
      <c r="BO4" s="730" t="str">
        <f>'20.11'!BO4</f>
        <v>In tab 20.10, describe briefly the scenario by including the main assumptions.</v>
      </c>
      <c r="BP4" s="731"/>
      <c r="BQ4" s="731"/>
      <c r="BR4" s="731"/>
      <c r="BS4" s="732"/>
      <c r="BT4" s="730" t="str">
        <f>'20.11'!BT4</f>
        <v>In tab 20.10, describe briefly the scenario by including the main assumptions.</v>
      </c>
      <c r="BU4" s="731"/>
      <c r="BV4" s="731"/>
      <c r="BW4" s="731"/>
      <c r="BX4" s="732"/>
      <c r="BY4" s="730" t="str">
        <f>'20.11'!BY4</f>
        <v>In tab 20.10, describe briefly the scenario by including the main assumptions.</v>
      </c>
      <c r="BZ4" s="731"/>
      <c r="CA4" s="731"/>
      <c r="CB4" s="731"/>
      <c r="CC4" s="732"/>
      <c r="CD4" s="730" t="str">
        <f>'20.11'!CD4</f>
        <v>In tab 20.10, describe briefly the scenario by including the main assumptions.</v>
      </c>
      <c r="CE4" s="731"/>
      <c r="CF4" s="731"/>
      <c r="CG4" s="731"/>
      <c r="CH4" s="732"/>
      <c r="CO4" s="285" t="s">
        <v>514</v>
      </c>
      <c r="CP4" s="285"/>
      <c r="CQ4" s="285"/>
      <c r="CR4" s="80"/>
      <c r="CS4" s="285"/>
      <c r="CT4" s="307" t="s">
        <v>515</v>
      </c>
      <c r="CU4" s="306"/>
      <c r="CV4" s="306"/>
      <c r="CW4" s="65"/>
    </row>
    <row r="5" spans="1:102" ht="63" customHeight="1">
      <c r="E5" s="381" t="str">
        <f>'20.10'!$D$4</f>
        <v>Historical</v>
      </c>
      <c r="F5" s="380" t="str">
        <f>'20.10'!$F$4</f>
        <v>Last report base scenario</v>
      </c>
      <c r="G5" s="733" t="str">
        <f>'20.10'!$H$4</f>
        <v>Base scenario</v>
      </c>
      <c r="H5" s="733"/>
      <c r="I5" s="733"/>
      <c r="J5" s="733"/>
      <c r="K5" s="733"/>
      <c r="L5" s="730"/>
      <c r="M5" s="731"/>
      <c r="N5" s="731"/>
      <c r="O5" s="731"/>
      <c r="P5" s="732"/>
      <c r="Q5" s="730"/>
      <c r="R5" s="731"/>
      <c r="S5" s="731"/>
      <c r="T5" s="731"/>
      <c r="U5" s="732"/>
      <c r="V5" s="730"/>
      <c r="W5" s="731"/>
      <c r="X5" s="731"/>
      <c r="Y5" s="731"/>
      <c r="Z5" s="732"/>
      <c r="AA5" s="730"/>
      <c r="AB5" s="731"/>
      <c r="AC5" s="731"/>
      <c r="AD5" s="731"/>
      <c r="AE5" s="732"/>
      <c r="AF5" s="730"/>
      <c r="AG5" s="731"/>
      <c r="AH5" s="731"/>
      <c r="AI5" s="731"/>
      <c r="AJ5" s="732"/>
      <c r="AK5" s="730"/>
      <c r="AL5" s="731"/>
      <c r="AM5" s="731"/>
      <c r="AN5" s="731"/>
      <c r="AO5" s="732"/>
      <c r="AP5" s="730"/>
      <c r="AQ5" s="731"/>
      <c r="AR5" s="731"/>
      <c r="AS5" s="731"/>
      <c r="AT5" s="732"/>
      <c r="AU5" s="730"/>
      <c r="AV5" s="731"/>
      <c r="AW5" s="731"/>
      <c r="AX5" s="731"/>
      <c r="AY5" s="732"/>
      <c r="AZ5" s="730"/>
      <c r="BA5" s="731"/>
      <c r="BB5" s="731"/>
      <c r="BC5" s="731"/>
      <c r="BD5" s="732"/>
      <c r="BE5" s="730"/>
      <c r="BF5" s="731"/>
      <c r="BG5" s="731"/>
      <c r="BH5" s="731"/>
      <c r="BI5" s="732"/>
      <c r="BJ5" s="730"/>
      <c r="BK5" s="731"/>
      <c r="BL5" s="731"/>
      <c r="BM5" s="731"/>
      <c r="BN5" s="732"/>
      <c r="BO5" s="730"/>
      <c r="BP5" s="731"/>
      <c r="BQ5" s="731"/>
      <c r="BR5" s="731"/>
      <c r="BS5" s="732"/>
      <c r="BT5" s="730"/>
      <c r="BU5" s="731"/>
      <c r="BV5" s="731"/>
      <c r="BW5" s="731"/>
      <c r="BX5" s="732"/>
      <c r="BY5" s="730"/>
      <c r="BZ5" s="731"/>
      <c r="CA5" s="731"/>
      <c r="CB5" s="731"/>
      <c r="CC5" s="732"/>
      <c r="CD5" s="730"/>
      <c r="CE5" s="731"/>
      <c r="CF5" s="731"/>
      <c r="CG5" s="731"/>
      <c r="CH5" s="732"/>
      <c r="CO5" s="285"/>
      <c r="CP5" s="285"/>
      <c r="CQ5" s="285"/>
      <c r="CR5" s="80"/>
      <c r="CS5" s="285"/>
      <c r="CT5" s="307"/>
      <c r="CU5" s="306"/>
      <c r="CV5" s="306"/>
      <c r="CW5" s="65"/>
    </row>
    <row r="6" spans="1:102" s="482" customFormat="1">
      <c r="A6" s="480"/>
      <c r="B6" s="480"/>
      <c r="C6" s="480"/>
      <c r="D6" s="481"/>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O6" s="483"/>
      <c r="CP6" s="483"/>
      <c r="CQ6" s="483"/>
      <c r="CR6" s="483"/>
      <c r="CS6" s="483"/>
      <c r="CT6" s="484"/>
      <c r="CU6" s="484"/>
      <c r="CV6" s="484"/>
      <c r="CW6" s="477"/>
    </row>
    <row r="7" spans="1:102">
      <c r="A7" s="74" t="str">
        <f>IF(Langue="Français",CO7,CT7)</f>
        <v>($'000)</v>
      </c>
      <c r="B7" s="74"/>
      <c r="C7" s="74"/>
      <c r="D7" s="79"/>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O7" s="285" t="s">
        <v>0</v>
      </c>
      <c r="CP7" s="285"/>
      <c r="CQ7" s="285"/>
      <c r="CR7" s="80"/>
      <c r="CS7" s="285"/>
      <c r="CT7" s="307" t="s">
        <v>116</v>
      </c>
      <c r="CU7" s="307"/>
      <c r="CV7" s="307"/>
      <c r="CW7" s="43"/>
    </row>
    <row r="8" spans="1:102" s="84" customFormat="1">
      <c r="A8" s="81" t="str">
        <f>IF(Langue="Français",CO8,CT8)</f>
        <v>(Column 03 of page 20.54 of the Annual Return)</v>
      </c>
      <c r="B8" s="81"/>
      <c r="C8" s="81"/>
      <c r="D8" s="82"/>
      <c r="E8" s="39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J8" s="85"/>
      <c r="CK8" s="85"/>
      <c r="CL8" s="85"/>
      <c r="CM8" s="85"/>
      <c r="CN8" s="85"/>
      <c r="CO8" s="308" t="s">
        <v>94</v>
      </c>
      <c r="CP8" s="308"/>
      <c r="CQ8" s="308"/>
      <c r="CR8" s="87"/>
      <c r="CS8" s="308"/>
      <c r="CT8" s="308" t="s">
        <v>161</v>
      </c>
      <c r="CU8" s="308"/>
      <c r="CV8" s="308"/>
      <c r="CW8" s="87"/>
      <c r="CX8" s="85"/>
    </row>
    <row r="9" spans="1:102">
      <c r="A9" s="86" t="str">
        <f>IF(Langue="Français",CO9,CT9)</f>
        <v>Changes in Retained Earnings for Current Period</v>
      </c>
      <c r="B9" s="74"/>
      <c r="C9" s="74"/>
      <c r="D9" s="80"/>
      <c r="E9" s="60"/>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60"/>
      <c r="CO9" s="308" t="s">
        <v>93</v>
      </c>
      <c r="CP9" s="285"/>
      <c r="CQ9" s="285"/>
      <c r="CR9" s="80"/>
      <c r="CS9" s="285"/>
      <c r="CT9" s="308" t="s">
        <v>434</v>
      </c>
      <c r="CU9" s="285"/>
      <c r="CV9" s="285"/>
      <c r="CW9" s="80"/>
    </row>
    <row r="10" spans="1:102">
      <c r="A10" s="89"/>
      <c r="B10" s="89" t="str">
        <f>IF(Langue="Français",CP10,CU10)</f>
        <v>Total Comprehensive Income for the period</v>
      </c>
      <c r="C10" s="89"/>
      <c r="D10" s="450" t="s">
        <v>34</v>
      </c>
      <c r="E10" s="501"/>
      <c r="F10" s="595"/>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1"/>
      <c r="CO10" s="305"/>
      <c r="CP10" s="285" t="s">
        <v>67</v>
      </c>
      <c r="CQ10" s="305"/>
      <c r="CR10" s="90"/>
      <c r="CS10" s="285"/>
      <c r="CT10" s="305"/>
      <c r="CU10" s="305" t="s">
        <v>431</v>
      </c>
      <c r="CV10" s="305"/>
      <c r="CW10" s="90"/>
    </row>
    <row r="11" spans="1:102">
      <c r="A11" s="89"/>
      <c r="B11" s="89" t="str">
        <f>IF(Langue="Français",CP11,CU11)</f>
        <v>Issue of Share Capital</v>
      </c>
      <c r="C11" s="89"/>
      <c r="D11" s="451" t="s">
        <v>15</v>
      </c>
      <c r="E11" s="492"/>
      <c r="F11" s="596"/>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92"/>
      <c r="CO11" s="305"/>
      <c r="CP11" s="305" t="s">
        <v>68</v>
      </c>
      <c r="CQ11" s="305"/>
      <c r="CR11" s="90"/>
      <c r="CS11" s="285"/>
      <c r="CT11" s="305"/>
      <c r="CU11" s="305" t="s">
        <v>162</v>
      </c>
      <c r="CV11" s="305"/>
      <c r="CW11" s="90"/>
    </row>
    <row r="12" spans="1:102" ht="15.65" customHeight="1">
      <c r="A12" s="89"/>
      <c r="B12" s="768" t="str">
        <f>IF(Langue="Français",CP12,CU12)</f>
        <v>Transfers from/to Retained Earnings</v>
      </c>
      <c r="C12" s="768"/>
      <c r="D12" s="451" t="s">
        <v>69</v>
      </c>
      <c r="E12" s="492"/>
      <c r="F12" s="596"/>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92"/>
      <c r="CO12" s="305"/>
      <c r="CP12" s="718" t="s">
        <v>61</v>
      </c>
      <c r="CQ12" s="718"/>
      <c r="CR12" s="90"/>
      <c r="CS12" s="285"/>
      <c r="CT12" s="305"/>
      <c r="CU12" s="305" t="s">
        <v>432</v>
      </c>
      <c r="CV12" s="305"/>
      <c r="CW12" s="90"/>
    </row>
    <row r="13" spans="1:102">
      <c r="A13" s="89"/>
      <c r="B13" s="91" t="str">
        <f>IF(Langue="Français",CP13,CU13)</f>
        <v>Decrease/increase in Reserves</v>
      </c>
      <c r="C13" s="89"/>
      <c r="D13" s="451" t="s">
        <v>37</v>
      </c>
      <c r="E13" s="490"/>
      <c r="F13" s="597"/>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0"/>
      <c r="CO13" s="305"/>
      <c r="CP13" s="309" t="s">
        <v>62</v>
      </c>
      <c r="CQ13" s="305"/>
      <c r="CR13" s="90"/>
      <c r="CS13" s="285"/>
      <c r="CT13" s="305"/>
      <c r="CU13" s="305" t="s">
        <v>163</v>
      </c>
      <c r="CV13" s="305"/>
      <c r="CW13" s="90"/>
    </row>
    <row r="14" spans="1:102">
      <c r="A14" s="92"/>
      <c r="B14" s="92" t="str">
        <f>IF(Langue="Français",CP14,CU14)</f>
        <v>Dividends</v>
      </c>
      <c r="C14" s="92"/>
      <c r="D14" s="227"/>
      <c r="E14" s="60"/>
      <c r="F14" s="598"/>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O14" s="305"/>
      <c r="CP14" s="305" t="s">
        <v>70</v>
      </c>
      <c r="CQ14" s="305"/>
      <c r="CR14" s="90"/>
      <c r="CS14" s="285"/>
      <c r="CT14" s="305"/>
      <c r="CU14" s="305" t="s">
        <v>164</v>
      </c>
      <c r="CV14" s="305"/>
      <c r="CW14" s="90"/>
    </row>
    <row r="15" spans="1:102">
      <c r="A15" s="93"/>
      <c r="B15" s="93"/>
      <c r="C15" s="282" t="str">
        <f>IF(Langue="Français",CQ15,CV15)</f>
        <v>Preferred</v>
      </c>
      <c r="D15" s="450" t="s">
        <v>85</v>
      </c>
      <c r="E15" s="501"/>
      <c r="F15" s="595"/>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02"/>
      <c r="BT15" s="502"/>
      <c r="BU15" s="502"/>
      <c r="BV15" s="502"/>
      <c r="BW15" s="502"/>
      <c r="BX15" s="502"/>
      <c r="BY15" s="502"/>
      <c r="BZ15" s="502"/>
      <c r="CA15" s="502"/>
      <c r="CB15" s="502"/>
      <c r="CC15" s="502"/>
      <c r="CD15" s="502"/>
      <c r="CE15" s="502"/>
      <c r="CF15" s="502"/>
      <c r="CG15" s="502"/>
      <c r="CH15" s="501"/>
      <c r="CO15" s="305"/>
      <c r="CP15" s="305"/>
      <c r="CQ15" s="126" t="s">
        <v>63</v>
      </c>
      <c r="CR15" s="90"/>
      <c r="CS15" s="285"/>
      <c r="CT15" s="305"/>
      <c r="CU15" s="305"/>
      <c r="CV15" s="305" t="s">
        <v>142</v>
      </c>
      <c r="CW15" s="90"/>
    </row>
    <row r="16" spans="1:102">
      <c r="A16" s="89"/>
      <c r="B16" s="89"/>
      <c r="C16" s="283" t="str">
        <f>IF(Langue="Français",CQ16,CV16)</f>
        <v>Common</v>
      </c>
      <c r="D16" s="451" t="s">
        <v>86</v>
      </c>
      <c r="E16" s="492"/>
      <c r="F16" s="596"/>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c r="BS16" s="489"/>
      <c r="BT16" s="489"/>
      <c r="BU16" s="489"/>
      <c r="BV16" s="489"/>
      <c r="BW16" s="489"/>
      <c r="BX16" s="489"/>
      <c r="BY16" s="489"/>
      <c r="BZ16" s="489"/>
      <c r="CA16" s="489"/>
      <c r="CB16" s="489"/>
      <c r="CC16" s="489"/>
      <c r="CD16" s="489"/>
      <c r="CE16" s="489"/>
      <c r="CF16" s="489"/>
      <c r="CG16" s="489"/>
      <c r="CH16" s="492"/>
      <c r="CO16" s="305"/>
      <c r="CP16" s="305"/>
      <c r="CQ16" s="126" t="s">
        <v>64</v>
      </c>
      <c r="CR16" s="90"/>
      <c r="CS16" s="285"/>
      <c r="CT16" s="305"/>
      <c r="CU16" s="305"/>
      <c r="CV16" s="305" t="s">
        <v>141</v>
      </c>
      <c r="CW16" s="90"/>
    </row>
    <row r="17" spans="1:101">
      <c r="A17" s="89"/>
      <c r="B17" s="89" t="str">
        <f>IF(Langue="Français",CP17,CU17)</f>
        <v>Other</v>
      </c>
      <c r="C17" s="89"/>
      <c r="D17" s="451" t="s">
        <v>71</v>
      </c>
      <c r="E17" s="492"/>
      <c r="F17" s="596"/>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92"/>
      <c r="CO17" s="305"/>
      <c r="CP17" s="305" t="s">
        <v>65</v>
      </c>
      <c r="CQ17" s="305"/>
      <c r="CR17" s="90"/>
      <c r="CS17" s="285"/>
      <c r="CT17" s="305"/>
      <c r="CU17" s="305" t="s">
        <v>156</v>
      </c>
      <c r="CV17" s="305"/>
      <c r="CW17" s="90"/>
    </row>
    <row r="18" spans="1:101">
      <c r="A18" s="94" t="str">
        <f>IF(Langue="Français",CO18,CT18)</f>
        <v>Balance at End of Current Period</v>
      </c>
      <c r="B18" s="95"/>
      <c r="C18" s="95"/>
      <c r="D18" s="452" t="s">
        <v>47</v>
      </c>
      <c r="E18" s="490"/>
      <c r="F18" s="597"/>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0"/>
      <c r="CO18" s="310" t="s">
        <v>595</v>
      </c>
      <c r="CP18" s="305"/>
      <c r="CQ18" s="305"/>
      <c r="CR18" s="90"/>
      <c r="CS18" s="285"/>
      <c r="CT18" s="310" t="s">
        <v>433</v>
      </c>
      <c r="CU18" s="305"/>
      <c r="CV18" s="305"/>
      <c r="CW18" s="90"/>
    </row>
  </sheetData>
  <mergeCells count="48">
    <mergeCell ref="AU3:AY3"/>
    <mergeCell ref="AZ3:BD3"/>
    <mergeCell ref="BE3:BI3"/>
    <mergeCell ref="AK2:AO2"/>
    <mergeCell ref="AP2:AT2"/>
    <mergeCell ref="AU2:AY2"/>
    <mergeCell ref="AZ2:BD2"/>
    <mergeCell ref="BE2:BI2"/>
    <mergeCell ref="G5:K5"/>
    <mergeCell ref="L2:P2"/>
    <mergeCell ref="Q2:U2"/>
    <mergeCell ref="B12:C12"/>
    <mergeCell ref="L4:P5"/>
    <mergeCell ref="Q4:U5"/>
    <mergeCell ref="BY2:CC2"/>
    <mergeCell ref="CD2:CH2"/>
    <mergeCell ref="CP12:CQ12"/>
    <mergeCell ref="CD3:CH3"/>
    <mergeCell ref="CD4:CH5"/>
    <mergeCell ref="BY4:CC5"/>
    <mergeCell ref="BY3:CC3"/>
    <mergeCell ref="BT2:BX2"/>
    <mergeCell ref="L3:P3"/>
    <mergeCell ref="Q3:U3"/>
    <mergeCell ref="V3:Z3"/>
    <mergeCell ref="AA3:AE3"/>
    <mergeCell ref="AF3:AJ3"/>
    <mergeCell ref="AF2:AJ2"/>
    <mergeCell ref="BJ3:BN3"/>
    <mergeCell ref="BO3:BS3"/>
    <mergeCell ref="BT3:BX3"/>
    <mergeCell ref="V2:Z2"/>
    <mergeCell ref="AA2:AE2"/>
    <mergeCell ref="BJ2:BN2"/>
    <mergeCell ref="BO2:BS2"/>
    <mergeCell ref="AK3:AO3"/>
    <mergeCell ref="AP3:AT3"/>
    <mergeCell ref="BT4:BX5"/>
    <mergeCell ref="AF4:AJ5"/>
    <mergeCell ref="AK4:AO5"/>
    <mergeCell ref="AP4:AT5"/>
    <mergeCell ref="AU4:AY5"/>
    <mergeCell ref="AZ4:BD5"/>
    <mergeCell ref="V4:Z5"/>
    <mergeCell ref="AA4:AE5"/>
    <mergeCell ref="BE4:BI5"/>
    <mergeCell ref="BJ4:BN5"/>
    <mergeCell ref="BO4:BS5"/>
  </mergeCells>
  <pageMargins left="0.70866141732283505" right="0.70866141732283505" top="0.74803149606299202" bottom="0.74803149606299202" header="0.31496062992126" footer="0.31496062992126"/>
  <pageSetup scale="71" orientation="portrait" r:id="rId1"/>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CQ62"/>
  <sheetViews>
    <sheetView zoomScale="85" zoomScaleNormal="85" workbookViewId="0">
      <pane xSplit="4" ySplit="7" topLeftCell="E34" activePane="bottomRight" state="frozen"/>
      <selection activeCell="I36" sqref="I36"/>
      <selection pane="topRight" activeCell="I36" sqref="I36"/>
      <selection pane="bottomLeft" activeCell="I36" sqref="I36"/>
      <selection pane="bottomRight" activeCell="H47" sqref="H47"/>
    </sheetView>
  </sheetViews>
  <sheetFormatPr baseColWidth="10" defaultColWidth="8" defaultRowHeight="14"/>
  <cols>
    <col min="1" max="1" width="5.08984375" style="3" customWidth="1"/>
    <col min="2" max="2" width="5.36328125" style="3" customWidth="1"/>
    <col min="3" max="3" width="67.36328125" style="3" customWidth="1"/>
    <col min="4" max="4" width="5.453125" style="281" bestFit="1" customWidth="1"/>
    <col min="5" max="5" width="12.6328125" style="3" customWidth="1"/>
    <col min="6" max="6" width="15.08984375" style="3" customWidth="1"/>
    <col min="7" max="11" width="12.6328125" style="3" customWidth="1"/>
    <col min="12" max="86" width="11" style="3" customWidth="1"/>
    <col min="87" max="88" width="8" style="3"/>
    <col min="89" max="89" width="4.453125" style="3" hidden="1" customWidth="1"/>
    <col min="90" max="90" width="30" style="3" hidden="1" customWidth="1"/>
    <col min="91" max="91" width="59.54296875" style="3" hidden="1" customWidth="1"/>
    <col min="92" max="92" width="8" style="3" hidden="1" customWidth="1"/>
    <col min="93" max="94" width="2.90625" style="97" hidden="1" customWidth="1"/>
    <col min="95" max="95" width="71" style="97" hidden="1" customWidth="1"/>
    <col min="96" max="16384" width="8" style="3"/>
  </cols>
  <sheetData>
    <row r="1" spans="1:95">
      <c r="A1" s="74" t="str">
        <f>IF(Instructions!D9="","",Instructions!D9)</f>
        <v/>
      </c>
      <c r="B1" s="74"/>
      <c r="C1" s="74"/>
      <c r="D1" s="80"/>
      <c r="E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K1" s="3" t="s">
        <v>130</v>
      </c>
      <c r="CO1" s="97" t="s">
        <v>131</v>
      </c>
      <c r="CP1" s="65"/>
      <c r="CQ1" s="65"/>
    </row>
    <row r="2" spans="1:95">
      <c r="A2" s="74" t="str">
        <f>IF(Langue="Français",'10.00'!CK2,'10.00'!CO2)</f>
        <v>Page 10.00 of the MCT/BAAT return</v>
      </c>
      <c r="B2" s="74"/>
      <c r="C2" s="74"/>
      <c r="D2" s="80"/>
      <c r="E2" s="54"/>
      <c r="F2" s="54"/>
      <c r="G2" s="54"/>
      <c r="H2" s="54"/>
      <c r="I2" s="54"/>
      <c r="J2" s="54"/>
      <c r="K2" s="54"/>
      <c r="L2" s="695" t="str">
        <f>IF('20.10'!$R$2=0,"",'20.10'!$R$2)</f>
        <v>Adverse scenario 1</v>
      </c>
      <c r="M2" s="737"/>
      <c r="N2" s="737"/>
      <c r="O2" s="737"/>
      <c r="P2" s="738"/>
      <c r="Q2" s="695" t="str">
        <f>IF('20.10'!$AB$2=0,"",'20.10'!$AB$2)</f>
        <v>Adverse scenario 2</v>
      </c>
      <c r="R2" s="737"/>
      <c r="S2" s="737"/>
      <c r="T2" s="737"/>
      <c r="U2" s="738"/>
      <c r="V2" s="695" t="str">
        <f>IF('20.10'!$AL$2=0,"",'20.10'!$AL$2)</f>
        <v>Adverse scenario 3</v>
      </c>
      <c r="W2" s="737"/>
      <c r="X2" s="737"/>
      <c r="Y2" s="737"/>
      <c r="Z2" s="738"/>
      <c r="AA2" s="695" t="str">
        <f>IF('20.10'!$AV$2=0,"",'20.10'!$AV$2)</f>
        <v>Adverse scenario 4</v>
      </c>
      <c r="AB2" s="737"/>
      <c r="AC2" s="737"/>
      <c r="AD2" s="737"/>
      <c r="AE2" s="738"/>
      <c r="AF2" s="695" t="str">
        <f>IF('20.10'!$BF$2=0,"",'20.10'!$BF$2)</f>
        <v>Adverse scenario 5</v>
      </c>
      <c r="AG2" s="737"/>
      <c r="AH2" s="737"/>
      <c r="AI2" s="737"/>
      <c r="AJ2" s="738"/>
      <c r="AK2" s="695" t="str">
        <f>IF('20.10'!$BP$2=0,"",'20.10'!$BP$2)</f>
        <v>Adverse scenario 6</v>
      </c>
      <c r="AL2" s="737"/>
      <c r="AM2" s="737"/>
      <c r="AN2" s="737"/>
      <c r="AO2" s="738"/>
      <c r="AP2" s="695" t="str">
        <f>IF('20.10'!$BZ$2=0,"",'20.10'!$BZ$2)</f>
        <v>Adverse scenario 7</v>
      </c>
      <c r="AQ2" s="737"/>
      <c r="AR2" s="737"/>
      <c r="AS2" s="737"/>
      <c r="AT2" s="738"/>
      <c r="AU2" s="695" t="str">
        <f>IF('20.10'!$CJ$2=0,"",'20.10'!$CJ$2)</f>
        <v>Adverse scenario 8</v>
      </c>
      <c r="AV2" s="737"/>
      <c r="AW2" s="737"/>
      <c r="AX2" s="737"/>
      <c r="AY2" s="738"/>
      <c r="AZ2" s="695" t="str">
        <f>IF('20.10'!$CT$2=0,"",'20.10'!$CT$2)</f>
        <v>Adverse scenario 9</v>
      </c>
      <c r="BA2" s="737"/>
      <c r="BB2" s="737"/>
      <c r="BC2" s="737"/>
      <c r="BD2" s="738"/>
      <c r="BE2" s="695" t="str">
        <f>IF('20.10'!$DD$2=0,"",'20.10'!$DD$2)</f>
        <v>Adverse scenario 10</v>
      </c>
      <c r="BF2" s="737"/>
      <c r="BG2" s="737"/>
      <c r="BH2" s="737"/>
      <c r="BI2" s="738"/>
      <c r="BJ2" s="695" t="str">
        <f>IF('20.10'!$DN$2=0,"",'20.10'!$DN$2)</f>
        <v>Adverse scenario 11</v>
      </c>
      <c r="BK2" s="737"/>
      <c r="BL2" s="737"/>
      <c r="BM2" s="737"/>
      <c r="BN2" s="738"/>
      <c r="BO2" s="695" t="str">
        <f>IF('20.10'!$DX$2=0,"",'20.10'!$DX$2)</f>
        <v>Adverse scenario 12</v>
      </c>
      <c r="BP2" s="737"/>
      <c r="BQ2" s="737"/>
      <c r="BR2" s="737"/>
      <c r="BS2" s="738"/>
      <c r="BT2" s="695" t="str">
        <f>IF('20.10'!$EH$2=0,"",'20.10'!$EH$2)</f>
        <v>Adverse scenario 13</v>
      </c>
      <c r="BU2" s="737"/>
      <c r="BV2" s="737"/>
      <c r="BW2" s="737"/>
      <c r="BX2" s="738"/>
      <c r="BY2" s="695" t="str">
        <f>IF('20.10'!$ER$2=0,"",'20.10'!$ER$2)</f>
        <v>Adverse scenario 14</v>
      </c>
      <c r="BZ2" s="737"/>
      <c r="CA2" s="737"/>
      <c r="CB2" s="737"/>
      <c r="CC2" s="738"/>
      <c r="CD2" s="695" t="str">
        <f>IF('20.10'!$FB$2=0,"",'20.10'!$FB$2)</f>
        <v>Adverse scenario 15</v>
      </c>
      <c r="CE2" s="737"/>
      <c r="CF2" s="737"/>
      <c r="CG2" s="737"/>
      <c r="CH2" s="738"/>
      <c r="CK2" s="74" t="s">
        <v>670</v>
      </c>
      <c r="CO2" s="43" t="s">
        <v>663</v>
      </c>
      <c r="CP2" s="65"/>
      <c r="CQ2" s="65"/>
    </row>
    <row r="3" spans="1:95">
      <c r="A3" s="74"/>
      <c r="B3" s="74"/>
      <c r="C3" s="74"/>
      <c r="D3" s="80"/>
      <c r="E3" s="54"/>
      <c r="F3" s="54"/>
      <c r="G3" s="54"/>
      <c r="H3" s="54"/>
      <c r="I3" s="54"/>
      <c r="J3" s="54"/>
      <c r="K3" s="54"/>
      <c r="L3" s="734" t="str">
        <f>'20.11'!L3</f>
        <v>In tab 20.10, select the type of scenario.</v>
      </c>
      <c r="M3" s="735"/>
      <c r="N3" s="735"/>
      <c r="O3" s="735"/>
      <c r="P3" s="736"/>
      <c r="Q3" s="734" t="str">
        <f>'20.11'!Q3</f>
        <v>In tab 20.10, select the type of scenario.</v>
      </c>
      <c r="R3" s="735"/>
      <c r="S3" s="735"/>
      <c r="T3" s="735"/>
      <c r="U3" s="736"/>
      <c r="V3" s="734" t="str">
        <f>'20.11'!V3</f>
        <v>In tab 20.10, select the type of scenario.</v>
      </c>
      <c r="W3" s="735"/>
      <c r="X3" s="735"/>
      <c r="Y3" s="735"/>
      <c r="Z3" s="736"/>
      <c r="AA3" s="734" t="str">
        <f>'20.11'!AA3</f>
        <v>In tab 20.10, select the type of scenario.</v>
      </c>
      <c r="AB3" s="735"/>
      <c r="AC3" s="735"/>
      <c r="AD3" s="735"/>
      <c r="AE3" s="736"/>
      <c r="AF3" s="734" t="str">
        <f>'20.11'!AF3</f>
        <v>In tab 20.10, select the type of scenario.</v>
      </c>
      <c r="AG3" s="735"/>
      <c r="AH3" s="735"/>
      <c r="AI3" s="735"/>
      <c r="AJ3" s="736"/>
      <c r="AK3" s="734" t="str">
        <f>'20.11'!AK3</f>
        <v>In tab 20.10, select the type of scenario.</v>
      </c>
      <c r="AL3" s="735"/>
      <c r="AM3" s="735"/>
      <c r="AN3" s="735"/>
      <c r="AO3" s="736"/>
      <c r="AP3" s="734" t="str">
        <f>'20.11'!AP3</f>
        <v>In tab 20.10, select the type of scenario.</v>
      </c>
      <c r="AQ3" s="735"/>
      <c r="AR3" s="735"/>
      <c r="AS3" s="735"/>
      <c r="AT3" s="736"/>
      <c r="AU3" s="734" t="str">
        <f>'20.11'!AU3</f>
        <v>In tab 20.10, select the type of scenario.</v>
      </c>
      <c r="AV3" s="735"/>
      <c r="AW3" s="735"/>
      <c r="AX3" s="735"/>
      <c r="AY3" s="736"/>
      <c r="AZ3" s="734" t="str">
        <f>'20.11'!AZ3</f>
        <v>In tab 20.10, select the type of scenario.</v>
      </c>
      <c r="BA3" s="735"/>
      <c r="BB3" s="735"/>
      <c r="BC3" s="735"/>
      <c r="BD3" s="736"/>
      <c r="BE3" s="734" t="str">
        <f>'20.11'!BE3</f>
        <v>In tab 20.10, select the type of scenario.</v>
      </c>
      <c r="BF3" s="735"/>
      <c r="BG3" s="735"/>
      <c r="BH3" s="735"/>
      <c r="BI3" s="736"/>
      <c r="BJ3" s="734" t="str">
        <f>'20.11'!BJ3</f>
        <v>In tab 20.10, select the type of scenario.</v>
      </c>
      <c r="BK3" s="735"/>
      <c r="BL3" s="735"/>
      <c r="BM3" s="735"/>
      <c r="BN3" s="736"/>
      <c r="BO3" s="734" t="str">
        <f>'20.11'!BO3</f>
        <v>In tab 20.10, select the type of scenario.</v>
      </c>
      <c r="BP3" s="735"/>
      <c r="BQ3" s="735"/>
      <c r="BR3" s="735"/>
      <c r="BS3" s="736"/>
      <c r="BT3" s="734" t="str">
        <f>'20.11'!BT3</f>
        <v>In tab 20.10, select the type of scenario.</v>
      </c>
      <c r="BU3" s="735"/>
      <c r="BV3" s="735"/>
      <c r="BW3" s="735"/>
      <c r="BX3" s="736"/>
      <c r="BY3" s="734" t="str">
        <f>'20.11'!BY3</f>
        <v>In tab 20.10, select the type of scenario.</v>
      </c>
      <c r="BZ3" s="735"/>
      <c r="CA3" s="735"/>
      <c r="CB3" s="735"/>
      <c r="CC3" s="736"/>
      <c r="CD3" s="734" t="str">
        <f>'20.11'!CD3</f>
        <v>In tab 20.10, select the type of scenario.</v>
      </c>
      <c r="CE3" s="735"/>
      <c r="CF3" s="735"/>
      <c r="CG3" s="735"/>
      <c r="CH3" s="736"/>
      <c r="CK3" s="74"/>
      <c r="CO3" s="43"/>
      <c r="CP3" s="65"/>
      <c r="CQ3" s="65"/>
    </row>
    <row r="4" spans="1:95" ht="15" customHeight="1">
      <c r="A4" s="74"/>
      <c r="B4" s="74"/>
      <c r="C4" s="74"/>
      <c r="D4" s="80"/>
      <c r="E4" s="54"/>
      <c r="F4" s="54"/>
      <c r="G4" s="54"/>
      <c r="H4" s="54"/>
      <c r="I4" s="54"/>
      <c r="J4" s="54"/>
      <c r="K4" s="54"/>
      <c r="L4" s="730" t="str">
        <f>'20.11'!L4</f>
        <v>In tab 20.10, describe briefly the scenario by including the main assumptions.</v>
      </c>
      <c r="M4" s="731"/>
      <c r="N4" s="731"/>
      <c r="O4" s="731"/>
      <c r="P4" s="732"/>
      <c r="Q4" s="730" t="str">
        <f>'20.11'!Q4</f>
        <v>In tab 20.10, describe briefly the scenario by including the main assumptions.</v>
      </c>
      <c r="R4" s="731"/>
      <c r="S4" s="731"/>
      <c r="T4" s="731"/>
      <c r="U4" s="732"/>
      <c r="V4" s="730" t="str">
        <f>'20.11'!V4</f>
        <v>In tab 20.10, describe briefly the scenario by including the main assumptions.</v>
      </c>
      <c r="W4" s="731"/>
      <c r="X4" s="731"/>
      <c r="Y4" s="731"/>
      <c r="Z4" s="732"/>
      <c r="AA4" s="730" t="str">
        <f>'20.11'!AA4</f>
        <v>In tab 20.10, describe briefly the scenario by including the main assumptions.</v>
      </c>
      <c r="AB4" s="731"/>
      <c r="AC4" s="731"/>
      <c r="AD4" s="731"/>
      <c r="AE4" s="732"/>
      <c r="AF4" s="730" t="str">
        <f>'20.11'!AF4</f>
        <v>In tab 20.10, describe briefly the scenario by including the main assumptions.</v>
      </c>
      <c r="AG4" s="731"/>
      <c r="AH4" s="731"/>
      <c r="AI4" s="731"/>
      <c r="AJ4" s="732"/>
      <c r="AK4" s="730" t="str">
        <f>'20.11'!AK4</f>
        <v>In tab 20.10, describe briefly the scenario by including the main assumptions.</v>
      </c>
      <c r="AL4" s="731"/>
      <c r="AM4" s="731"/>
      <c r="AN4" s="731"/>
      <c r="AO4" s="732"/>
      <c r="AP4" s="730" t="str">
        <f>'20.11'!AP4</f>
        <v>In tab 20.10, describe briefly the scenario by including the main assumptions.</v>
      </c>
      <c r="AQ4" s="731"/>
      <c r="AR4" s="731"/>
      <c r="AS4" s="731"/>
      <c r="AT4" s="732"/>
      <c r="AU4" s="730" t="str">
        <f>'20.11'!AU4</f>
        <v>In tab 20.10, describe briefly the scenario by including the main assumptions.</v>
      </c>
      <c r="AV4" s="731"/>
      <c r="AW4" s="731"/>
      <c r="AX4" s="731"/>
      <c r="AY4" s="732"/>
      <c r="AZ4" s="730" t="str">
        <f>'20.11'!AZ4</f>
        <v>In tab 20.10, describe briefly the scenario by including the main assumptions.</v>
      </c>
      <c r="BA4" s="731"/>
      <c r="BB4" s="731"/>
      <c r="BC4" s="731"/>
      <c r="BD4" s="732"/>
      <c r="BE4" s="730" t="str">
        <f>'20.11'!BE4</f>
        <v>In tab 20.10, describe briefly the scenario by including the main assumptions.</v>
      </c>
      <c r="BF4" s="731"/>
      <c r="BG4" s="731"/>
      <c r="BH4" s="731"/>
      <c r="BI4" s="732"/>
      <c r="BJ4" s="730" t="str">
        <f>'20.11'!BJ4</f>
        <v>In tab 20.10, describe briefly the scenario by including the main assumptions.</v>
      </c>
      <c r="BK4" s="731"/>
      <c r="BL4" s="731"/>
      <c r="BM4" s="731"/>
      <c r="BN4" s="732"/>
      <c r="BO4" s="730" t="str">
        <f>'20.11'!BO4</f>
        <v>In tab 20.10, describe briefly the scenario by including the main assumptions.</v>
      </c>
      <c r="BP4" s="731"/>
      <c r="BQ4" s="731"/>
      <c r="BR4" s="731"/>
      <c r="BS4" s="732"/>
      <c r="BT4" s="730" t="str">
        <f>'20.11'!BT4</f>
        <v>In tab 20.10, describe briefly the scenario by including the main assumptions.</v>
      </c>
      <c r="BU4" s="731"/>
      <c r="BV4" s="731"/>
      <c r="BW4" s="731"/>
      <c r="BX4" s="732"/>
      <c r="BY4" s="730" t="str">
        <f>'20.11'!BY4</f>
        <v>In tab 20.10, describe briefly the scenario by including the main assumptions.</v>
      </c>
      <c r="BZ4" s="731"/>
      <c r="CA4" s="731"/>
      <c r="CB4" s="731"/>
      <c r="CC4" s="732"/>
      <c r="CD4" s="730" t="str">
        <f>'20.11'!CD4</f>
        <v>In tab 20.10, describe briefly the scenario by including the main assumptions.</v>
      </c>
      <c r="CE4" s="731"/>
      <c r="CF4" s="731"/>
      <c r="CG4" s="731"/>
      <c r="CH4" s="732"/>
      <c r="CK4" s="74"/>
      <c r="CO4" s="43"/>
      <c r="CP4" s="65"/>
      <c r="CQ4" s="65"/>
    </row>
    <row r="5" spans="1:95" ht="62.4" customHeight="1">
      <c r="A5" s="74"/>
      <c r="B5" s="74"/>
      <c r="C5" s="74"/>
      <c r="D5" s="80"/>
      <c r="E5" s="381" t="str">
        <f>'20.10'!$D$4</f>
        <v>Historical</v>
      </c>
      <c r="F5" s="380" t="str">
        <f>'20.10'!$F$4</f>
        <v>Last report base scenario</v>
      </c>
      <c r="G5" s="733" t="str">
        <f>'20.10'!$H$4</f>
        <v>Base scenario</v>
      </c>
      <c r="H5" s="733"/>
      <c r="I5" s="733"/>
      <c r="J5" s="733"/>
      <c r="K5" s="733"/>
      <c r="L5" s="730"/>
      <c r="M5" s="731"/>
      <c r="N5" s="731"/>
      <c r="O5" s="731"/>
      <c r="P5" s="732"/>
      <c r="Q5" s="730"/>
      <c r="R5" s="731"/>
      <c r="S5" s="731"/>
      <c r="T5" s="731"/>
      <c r="U5" s="732"/>
      <c r="V5" s="730"/>
      <c r="W5" s="731"/>
      <c r="X5" s="731"/>
      <c r="Y5" s="731"/>
      <c r="Z5" s="732"/>
      <c r="AA5" s="730"/>
      <c r="AB5" s="731"/>
      <c r="AC5" s="731"/>
      <c r="AD5" s="731"/>
      <c r="AE5" s="732"/>
      <c r="AF5" s="730"/>
      <c r="AG5" s="731"/>
      <c r="AH5" s="731"/>
      <c r="AI5" s="731"/>
      <c r="AJ5" s="732"/>
      <c r="AK5" s="730"/>
      <c r="AL5" s="731"/>
      <c r="AM5" s="731"/>
      <c r="AN5" s="731"/>
      <c r="AO5" s="732"/>
      <c r="AP5" s="730"/>
      <c r="AQ5" s="731"/>
      <c r="AR5" s="731"/>
      <c r="AS5" s="731"/>
      <c r="AT5" s="732"/>
      <c r="AU5" s="730"/>
      <c r="AV5" s="731"/>
      <c r="AW5" s="731"/>
      <c r="AX5" s="731"/>
      <c r="AY5" s="732"/>
      <c r="AZ5" s="730"/>
      <c r="BA5" s="731"/>
      <c r="BB5" s="731"/>
      <c r="BC5" s="731"/>
      <c r="BD5" s="732"/>
      <c r="BE5" s="730"/>
      <c r="BF5" s="731"/>
      <c r="BG5" s="731"/>
      <c r="BH5" s="731"/>
      <c r="BI5" s="732"/>
      <c r="BJ5" s="730"/>
      <c r="BK5" s="731"/>
      <c r="BL5" s="731"/>
      <c r="BM5" s="731"/>
      <c r="BN5" s="732"/>
      <c r="BO5" s="730"/>
      <c r="BP5" s="731"/>
      <c r="BQ5" s="731"/>
      <c r="BR5" s="731"/>
      <c r="BS5" s="732"/>
      <c r="BT5" s="730"/>
      <c r="BU5" s="731"/>
      <c r="BV5" s="731"/>
      <c r="BW5" s="731"/>
      <c r="BX5" s="732"/>
      <c r="BY5" s="730"/>
      <c r="BZ5" s="731"/>
      <c r="CA5" s="731"/>
      <c r="CB5" s="731"/>
      <c r="CC5" s="732"/>
      <c r="CD5" s="730"/>
      <c r="CE5" s="731"/>
      <c r="CF5" s="731"/>
      <c r="CG5" s="731"/>
      <c r="CH5" s="732"/>
      <c r="CK5" s="74"/>
      <c r="CO5" s="43"/>
      <c r="CP5" s="65"/>
      <c r="CQ5" s="65"/>
    </row>
    <row r="6" spans="1:95" s="106" customFormat="1">
      <c r="D6" s="277"/>
      <c r="E6" s="473">
        <f>Instructions!$G$1</f>
        <v>2023</v>
      </c>
      <c r="F6" s="472">
        <f>Instructions!$G$1</f>
        <v>2023</v>
      </c>
      <c r="G6" s="471">
        <f>F6+1</f>
        <v>2024</v>
      </c>
      <c r="H6" s="472">
        <f>G6+1</f>
        <v>2025</v>
      </c>
      <c r="I6" s="472">
        <f>H6+1</f>
        <v>2026</v>
      </c>
      <c r="J6" s="472">
        <f>I6+1</f>
        <v>2027</v>
      </c>
      <c r="K6" s="473">
        <f>J6+1</f>
        <v>2028</v>
      </c>
      <c r="L6" s="473">
        <f>G6</f>
        <v>2024</v>
      </c>
      <c r="M6" s="473">
        <f t="shared" ref="M6:BX6" si="0">H6</f>
        <v>2025</v>
      </c>
      <c r="N6" s="473">
        <f t="shared" si="0"/>
        <v>2026</v>
      </c>
      <c r="O6" s="473">
        <f t="shared" si="0"/>
        <v>2027</v>
      </c>
      <c r="P6" s="473">
        <f t="shared" si="0"/>
        <v>2028</v>
      </c>
      <c r="Q6" s="473">
        <f>L6</f>
        <v>2024</v>
      </c>
      <c r="R6" s="473">
        <f t="shared" si="0"/>
        <v>2025</v>
      </c>
      <c r="S6" s="473">
        <f t="shared" si="0"/>
        <v>2026</v>
      </c>
      <c r="T6" s="473">
        <f t="shared" si="0"/>
        <v>2027</v>
      </c>
      <c r="U6" s="473">
        <f t="shared" si="0"/>
        <v>2028</v>
      </c>
      <c r="V6" s="473">
        <f t="shared" si="0"/>
        <v>2024</v>
      </c>
      <c r="W6" s="473">
        <f t="shared" si="0"/>
        <v>2025</v>
      </c>
      <c r="X6" s="473">
        <f t="shared" si="0"/>
        <v>2026</v>
      </c>
      <c r="Y6" s="473">
        <f t="shared" si="0"/>
        <v>2027</v>
      </c>
      <c r="Z6" s="473">
        <f t="shared" si="0"/>
        <v>2028</v>
      </c>
      <c r="AA6" s="473">
        <f t="shared" si="0"/>
        <v>2024</v>
      </c>
      <c r="AB6" s="473">
        <f t="shared" si="0"/>
        <v>2025</v>
      </c>
      <c r="AC6" s="473">
        <f t="shared" si="0"/>
        <v>2026</v>
      </c>
      <c r="AD6" s="485">
        <f t="shared" si="0"/>
        <v>2027</v>
      </c>
      <c r="AE6" s="472">
        <f t="shared" si="0"/>
        <v>2028</v>
      </c>
      <c r="AF6" s="474">
        <f t="shared" si="0"/>
        <v>2024</v>
      </c>
      <c r="AG6" s="473">
        <f t="shared" si="0"/>
        <v>2025</v>
      </c>
      <c r="AH6" s="473">
        <f t="shared" si="0"/>
        <v>2026</v>
      </c>
      <c r="AI6" s="473">
        <f t="shared" si="0"/>
        <v>2027</v>
      </c>
      <c r="AJ6" s="473">
        <f t="shared" si="0"/>
        <v>2028</v>
      </c>
      <c r="AK6" s="473">
        <f t="shared" si="0"/>
        <v>2024</v>
      </c>
      <c r="AL6" s="473">
        <f t="shared" si="0"/>
        <v>2025</v>
      </c>
      <c r="AM6" s="473">
        <f t="shared" si="0"/>
        <v>2026</v>
      </c>
      <c r="AN6" s="473">
        <f t="shared" si="0"/>
        <v>2027</v>
      </c>
      <c r="AO6" s="473">
        <f t="shared" si="0"/>
        <v>2028</v>
      </c>
      <c r="AP6" s="473">
        <f t="shared" si="0"/>
        <v>2024</v>
      </c>
      <c r="AQ6" s="473">
        <f t="shared" si="0"/>
        <v>2025</v>
      </c>
      <c r="AR6" s="473">
        <f t="shared" si="0"/>
        <v>2026</v>
      </c>
      <c r="AS6" s="473">
        <f t="shared" si="0"/>
        <v>2027</v>
      </c>
      <c r="AT6" s="473">
        <f t="shared" si="0"/>
        <v>2028</v>
      </c>
      <c r="AU6" s="473">
        <f t="shared" si="0"/>
        <v>2024</v>
      </c>
      <c r="AV6" s="473">
        <f t="shared" si="0"/>
        <v>2025</v>
      </c>
      <c r="AW6" s="473">
        <f t="shared" si="0"/>
        <v>2026</v>
      </c>
      <c r="AX6" s="473">
        <f t="shared" si="0"/>
        <v>2027</v>
      </c>
      <c r="AY6" s="473">
        <f t="shared" si="0"/>
        <v>2028</v>
      </c>
      <c r="AZ6" s="473">
        <f t="shared" si="0"/>
        <v>2024</v>
      </c>
      <c r="BA6" s="473">
        <f t="shared" si="0"/>
        <v>2025</v>
      </c>
      <c r="BB6" s="473">
        <f t="shared" si="0"/>
        <v>2026</v>
      </c>
      <c r="BC6" s="473">
        <f t="shared" si="0"/>
        <v>2027</v>
      </c>
      <c r="BD6" s="485">
        <f t="shared" si="0"/>
        <v>2028</v>
      </c>
      <c r="BE6" s="472">
        <f t="shared" si="0"/>
        <v>2024</v>
      </c>
      <c r="BF6" s="474">
        <f t="shared" si="0"/>
        <v>2025</v>
      </c>
      <c r="BG6" s="473">
        <f t="shared" si="0"/>
        <v>2026</v>
      </c>
      <c r="BH6" s="473">
        <f t="shared" si="0"/>
        <v>2027</v>
      </c>
      <c r="BI6" s="473">
        <f t="shared" si="0"/>
        <v>2028</v>
      </c>
      <c r="BJ6" s="473">
        <f>BE6</f>
        <v>2024</v>
      </c>
      <c r="BK6" s="473">
        <f>BF6</f>
        <v>2025</v>
      </c>
      <c r="BL6" s="473">
        <f>BG6</f>
        <v>2026</v>
      </c>
      <c r="BM6" s="473">
        <f>BH6</f>
        <v>2027</v>
      </c>
      <c r="BN6" s="473">
        <f>BI6</f>
        <v>2028</v>
      </c>
      <c r="BO6" s="473">
        <f t="shared" si="0"/>
        <v>2024</v>
      </c>
      <c r="BP6" s="473">
        <f t="shared" si="0"/>
        <v>2025</v>
      </c>
      <c r="BQ6" s="473">
        <f t="shared" si="0"/>
        <v>2026</v>
      </c>
      <c r="BR6" s="473">
        <f t="shared" si="0"/>
        <v>2027</v>
      </c>
      <c r="BS6" s="473">
        <f t="shared" si="0"/>
        <v>2028</v>
      </c>
      <c r="BT6" s="473">
        <f t="shared" si="0"/>
        <v>2024</v>
      </c>
      <c r="BU6" s="473">
        <f t="shared" si="0"/>
        <v>2025</v>
      </c>
      <c r="BV6" s="473">
        <f t="shared" si="0"/>
        <v>2026</v>
      </c>
      <c r="BW6" s="473">
        <f t="shared" si="0"/>
        <v>2027</v>
      </c>
      <c r="BX6" s="473">
        <f t="shared" si="0"/>
        <v>2028</v>
      </c>
      <c r="BY6" s="473">
        <f t="shared" ref="BY6:CH6" si="1">BT6</f>
        <v>2024</v>
      </c>
      <c r="BZ6" s="473">
        <f t="shared" si="1"/>
        <v>2025</v>
      </c>
      <c r="CA6" s="473">
        <f t="shared" si="1"/>
        <v>2026</v>
      </c>
      <c r="CB6" s="473">
        <f t="shared" si="1"/>
        <v>2027</v>
      </c>
      <c r="CC6" s="473">
        <f t="shared" si="1"/>
        <v>2028</v>
      </c>
      <c r="CD6" s="473">
        <f t="shared" si="1"/>
        <v>2024</v>
      </c>
      <c r="CE6" s="472">
        <f t="shared" si="1"/>
        <v>2025</v>
      </c>
      <c r="CF6" s="474">
        <f t="shared" si="1"/>
        <v>2026</v>
      </c>
      <c r="CG6" s="473">
        <f t="shared" si="1"/>
        <v>2027</v>
      </c>
      <c r="CH6" s="472">
        <f t="shared" si="1"/>
        <v>2028</v>
      </c>
      <c r="CO6" s="477"/>
      <c r="CP6" s="477"/>
      <c r="CQ6" s="477"/>
    </row>
    <row r="7" spans="1:95">
      <c r="A7" s="98" t="str">
        <f>IF(Langue="Français",'10.00'!CK7,'10.00'!CO7)</f>
        <v>($'000)</v>
      </c>
      <c r="B7" s="98"/>
      <c r="C7" s="98"/>
      <c r="D7" s="79"/>
      <c r="E7" s="458" t="s">
        <v>3</v>
      </c>
      <c r="F7" s="458" t="s">
        <v>4</v>
      </c>
      <c r="G7" s="382" t="s">
        <v>28</v>
      </c>
      <c r="H7" s="382" t="s">
        <v>5</v>
      </c>
      <c r="I7" s="382" t="s">
        <v>6</v>
      </c>
      <c r="J7" s="382" t="s">
        <v>7</v>
      </c>
      <c r="K7" s="382" t="s">
        <v>8</v>
      </c>
      <c r="L7" s="458" t="s">
        <v>9</v>
      </c>
      <c r="M7" s="458" t="s">
        <v>10</v>
      </c>
      <c r="N7" s="458" t="s">
        <v>11</v>
      </c>
      <c r="O7" s="458" t="s">
        <v>29</v>
      </c>
      <c r="P7" s="458" t="s">
        <v>30</v>
      </c>
      <c r="Q7" s="458" t="s">
        <v>31</v>
      </c>
      <c r="R7" s="458" t="s">
        <v>32</v>
      </c>
      <c r="S7" s="458" t="s">
        <v>33</v>
      </c>
      <c r="T7" s="458" t="s">
        <v>66</v>
      </c>
      <c r="U7" s="458" t="s">
        <v>84</v>
      </c>
      <c r="V7" s="458" t="s">
        <v>51</v>
      </c>
      <c r="W7" s="458" t="s">
        <v>12</v>
      </c>
      <c r="X7" s="458" t="s">
        <v>13</v>
      </c>
      <c r="Y7" s="458" t="s">
        <v>14</v>
      </c>
      <c r="Z7" s="458" t="s">
        <v>15</v>
      </c>
      <c r="AA7" s="458" t="s">
        <v>16</v>
      </c>
      <c r="AB7" s="458" t="s">
        <v>485</v>
      </c>
      <c r="AC7" s="458" t="s">
        <v>486</v>
      </c>
      <c r="AD7" s="458" t="s">
        <v>501</v>
      </c>
      <c r="AE7" s="458" t="s">
        <v>502</v>
      </c>
      <c r="AF7" s="382" t="s">
        <v>503</v>
      </c>
      <c r="AG7" s="458" t="s">
        <v>34</v>
      </c>
      <c r="AH7" s="458" t="s">
        <v>504</v>
      </c>
      <c r="AI7" s="458" t="s">
        <v>487</v>
      </c>
      <c r="AJ7" s="458" t="s">
        <v>505</v>
      </c>
      <c r="AK7" s="458" t="s">
        <v>37</v>
      </c>
      <c r="AL7" s="458" t="s">
        <v>488</v>
      </c>
      <c r="AM7" s="458" t="s">
        <v>69</v>
      </c>
      <c r="AN7" s="458" t="s">
        <v>71</v>
      </c>
      <c r="AO7" s="458" t="s">
        <v>85</v>
      </c>
      <c r="AP7" s="458" t="s">
        <v>86</v>
      </c>
      <c r="AQ7" s="458" t="s">
        <v>47</v>
      </c>
      <c r="AR7" s="458" t="s">
        <v>48</v>
      </c>
      <c r="AS7" s="458" t="s">
        <v>18</v>
      </c>
      <c r="AT7" s="458" t="s">
        <v>519</v>
      </c>
      <c r="AU7" s="458" t="s">
        <v>520</v>
      </c>
      <c r="AV7" s="458" t="s">
        <v>21</v>
      </c>
      <c r="AW7" s="458" t="s">
        <v>492</v>
      </c>
      <c r="AX7" s="458" t="s">
        <v>54</v>
      </c>
      <c r="AY7" s="458" t="s">
        <v>521</v>
      </c>
      <c r="AZ7" s="458" t="s">
        <v>522</v>
      </c>
      <c r="BA7" s="458" t="s">
        <v>41</v>
      </c>
      <c r="BB7" s="458" t="s">
        <v>90</v>
      </c>
      <c r="BC7" s="458" t="s">
        <v>494</v>
      </c>
      <c r="BD7" s="458" t="s">
        <v>95</v>
      </c>
      <c r="BE7" s="458" t="s">
        <v>523</v>
      </c>
      <c r="BF7" s="382" t="s">
        <v>423</v>
      </c>
      <c r="BG7" s="458" t="s">
        <v>524</v>
      </c>
      <c r="BH7" s="458" t="s">
        <v>91</v>
      </c>
      <c r="BI7" s="458" t="s">
        <v>525</v>
      </c>
      <c r="BJ7" s="458" t="s">
        <v>424</v>
      </c>
      <c r="BK7" s="458" t="s">
        <v>56</v>
      </c>
      <c r="BL7" s="458" t="s">
        <v>52</v>
      </c>
      <c r="BM7" s="458" t="s">
        <v>526</v>
      </c>
      <c r="BN7" s="458" t="s">
        <v>53</v>
      </c>
      <c r="BO7" s="458" t="s">
        <v>88</v>
      </c>
      <c r="BP7" s="458" t="s">
        <v>89</v>
      </c>
      <c r="BQ7" s="458" t="s">
        <v>527</v>
      </c>
      <c r="BR7" s="458" t="s">
        <v>528</v>
      </c>
      <c r="BS7" s="458" t="s">
        <v>529</v>
      </c>
      <c r="BT7" s="458" t="s">
        <v>493</v>
      </c>
      <c r="BU7" s="458" t="s">
        <v>45</v>
      </c>
      <c r="BV7" s="458" t="s">
        <v>87</v>
      </c>
      <c r="BW7" s="458" t="s">
        <v>55</v>
      </c>
      <c r="BX7" s="458" t="s">
        <v>530</v>
      </c>
      <c r="BY7" s="458" t="s">
        <v>531</v>
      </c>
      <c r="BZ7" s="458" t="s">
        <v>495</v>
      </c>
      <c r="CA7" s="458" t="s">
        <v>532</v>
      </c>
      <c r="CB7" s="458" t="s">
        <v>533</v>
      </c>
      <c r="CC7" s="458" t="s">
        <v>534</v>
      </c>
      <c r="CD7" s="458" t="s">
        <v>535</v>
      </c>
      <c r="CE7" s="458" t="s">
        <v>46</v>
      </c>
      <c r="CF7" s="382" t="s">
        <v>489</v>
      </c>
      <c r="CG7" s="458" t="s">
        <v>536</v>
      </c>
      <c r="CH7" s="458" t="s">
        <v>490</v>
      </c>
      <c r="CK7" s="74" t="s">
        <v>0</v>
      </c>
      <c r="CO7" s="43" t="s">
        <v>116</v>
      </c>
      <c r="CP7" s="43"/>
      <c r="CQ7" s="43"/>
    </row>
    <row r="8" spans="1:95">
      <c r="A8" s="228" t="str">
        <f>IF(Langue="Français",'10.00'!CK8,'10.00'!CO8)</f>
        <v>Capital Available:</v>
      </c>
      <c r="B8" s="97"/>
      <c r="C8" s="97"/>
      <c r="D8" s="284"/>
      <c r="E8" s="395"/>
      <c r="F8" s="570"/>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K8" s="229" t="s">
        <v>72</v>
      </c>
      <c r="CL8" s="97"/>
      <c r="CM8" s="97"/>
      <c r="CO8" s="773" t="s">
        <v>165</v>
      </c>
      <c r="CP8" s="773"/>
      <c r="CQ8" s="773"/>
    </row>
    <row r="9" spans="1:95">
      <c r="A9" s="230"/>
      <c r="B9" s="231" t="str">
        <f>IF(Langue="Français",'10.00'!CL9,'10.00'!CP9)</f>
        <v>Capital available (from page 20.00 - capital available)</v>
      </c>
      <c r="C9" s="231"/>
      <c r="D9" s="232" t="s">
        <v>113</v>
      </c>
      <c r="E9" s="509"/>
      <c r="F9" s="571"/>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09"/>
      <c r="CK9" s="97"/>
      <c r="CL9" s="97" t="s">
        <v>435</v>
      </c>
      <c r="CM9" s="97"/>
      <c r="CO9" s="373"/>
      <c r="CP9" s="774" t="s">
        <v>451</v>
      </c>
      <c r="CQ9" s="774"/>
    </row>
    <row r="10" spans="1:95" s="10" customFormat="1">
      <c r="A10" s="233"/>
      <c r="B10" s="234" t="str">
        <f>IF(Langue="Français",'10.00'!CL10,'10.00'!CP10)</f>
        <v>Other (Specify)</v>
      </c>
      <c r="C10" s="234"/>
      <c r="D10" s="235" t="s">
        <v>469</v>
      </c>
      <c r="E10" s="511"/>
      <c r="F10" s="57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1"/>
      <c r="CK10" s="97"/>
      <c r="CL10" s="97" t="s">
        <v>436</v>
      </c>
      <c r="CM10" s="97"/>
      <c r="CO10" s="373"/>
      <c r="CP10" s="774" t="s">
        <v>452</v>
      </c>
      <c r="CQ10" s="774"/>
    </row>
    <row r="11" spans="1:95" s="10" customFormat="1">
      <c r="A11" s="236" t="str">
        <f>IF(Langue="Français",'10.00'!CK11,'10.00'!CO11)</f>
        <v>Total Capital Available</v>
      </c>
      <c r="B11" s="237"/>
      <c r="C11" s="238"/>
      <c r="D11" s="239" t="s">
        <v>195</v>
      </c>
      <c r="E11" s="513"/>
      <c r="F11" s="573"/>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14"/>
      <c r="CG11" s="514"/>
      <c r="CH11" s="513"/>
      <c r="CK11" s="374" t="s">
        <v>73</v>
      </c>
      <c r="CL11" s="374"/>
      <c r="CM11" s="97"/>
      <c r="CO11" s="771" t="s">
        <v>166</v>
      </c>
      <c r="CP11" s="771"/>
      <c r="CQ11" s="771"/>
    </row>
    <row r="12" spans="1:95" s="10" customFormat="1">
      <c r="A12" s="240"/>
      <c r="B12" s="374"/>
      <c r="C12" s="396"/>
      <c r="D12" s="276"/>
      <c r="E12" s="241"/>
      <c r="F12" s="574"/>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K12" s="374"/>
      <c r="CL12" s="374"/>
      <c r="CM12" s="97"/>
      <c r="CO12" s="771"/>
      <c r="CP12" s="771"/>
      <c r="CQ12" s="771"/>
    </row>
    <row r="13" spans="1:95" s="10" customFormat="1">
      <c r="A13" s="228" t="str">
        <f>IF(Langue="Français",'10.00'!CK13,'10.00'!CO13)</f>
        <v>Assets Available:</v>
      </c>
      <c r="B13" s="97"/>
      <c r="C13" s="97"/>
      <c r="D13" s="276"/>
      <c r="E13" s="242"/>
      <c r="F13" s="575"/>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K13" s="229" t="s">
        <v>74</v>
      </c>
      <c r="CL13" s="97"/>
      <c r="CM13" s="97"/>
      <c r="CO13" s="773" t="s">
        <v>167</v>
      </c>
      <c r="CP13" s="773"/>
      <c r="CQ13" s="773"/>
    </row>
    <row r="14" spans="1:95" s="10" customFormat="1">
      <c r="A14" s="230"/>
      <c r="B14" s="243" t="str">
        <f>IF(Langue="Français",'10.00'!CL14,'10.00'!CP14)</f>
        <v>Net Assets Available (from page 30.00 - net assets available)</v>
      </c>
      <c r="C14" s="243"/>
      <c r="D14" s="244" t="s">
        <v>470</v>
      </c>
      <c r="E14" s="515"/>
      <c r="F14" s="57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8"/>
      <c r="BQ14" s="518"/>
      <c r="BR14" s="518"/>
      <c r="BS14" s="518"/>
      <c r="BT14" s="518"/>
      <c r="BU14" s="518"/>
      <c r="BV14" s="518"/>
      <c r="BW14" s="518"/>
      <c r="BX14" s="518"/>
      <c r="BY14" s="518"/>
      <c r="BZ14" s="518"/>
      <c r="CA14" s="518"/>
      <c r="CB14" s="518"/>
      <c r="CC14" s="518"/>
      <c r="CD14" s="518"/>
      <c r="CE14" s="518"/>
      <c r="CF14" s="518"/>
      <c r="CG14" s="518"/>
      <c r="CH14" s="517"/>
      <c r="CK14" s="97"/>
      <c r="CL14" s="245" t="s">
        <v>437</v>
      </c>
      <c r="CM14" s="245"/>
      <c r="CO14" s="373"/>
      <c r="CP14" s="774" t="s">
        <v>453</v>
      </c>
      <c r="CQ14" s="774"/>
    </row>
    <row r="15" spans="1:95" s="10" customFormat="1">
      <c r="A15" s="233"/>
      <c r="B15" s="246" t="str">
        <f>IF(Langue="Français",'10.00'!CL15,'10.00'!CP15)</f>
        <v>Other (Specify)</v>
      </c>
      <c r="C15" s="246"/>
      <c r="D15" s="247" t="s">
        <v>411</v>
      </c>
      <c r="E15" s="517"/>
      <c r="F15" s="577"/>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7"/>
      <c r="CK15" s="97"/>
      <c r="CL15" s="245" t="s">
        <v>436</v>
      </c>
      <c r="CM15" s="245"/>
      <c r="CO15" s="373"/>
      <c r="CP15" s="774" t="s">
        <v>452</v>
      </c>
      <c r="CQ15" s="774"/>
    </row>
    <row r="16" spans="1:95" s="10" customFormat="1">
      <c r="A16" s="248" t="str">
        <f>IF(Langue="Français",'10.00'!CK16,'10.00'!CO16)</f>
        <v>Total Net Assets Available</v>
      </c>
      <c r="B16" s="249"/>
      <c r="C16" s="250"/>
      <c r="D16" s="251" t="s">
        <v>471</v>
      </c>
      <c r="E16" s="519"/>
      <c r="F16" s="578"/>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19"/>
      <c r="CK16" s="252" t="s">
        <v>75</v>
      </c>
      <c r="CL16" s="97"/>
      <c r="CM16" s="245"/>
      <c r="CO16" s="771" t="s">
        <v>168</v>
      </c>
      <c r="CP16" s="771"/>
      <c r="CQ16" s="771"/>
    </row>
    <row r="17" spans="1:95" s="10" customFormat="1">
      <c r="A17" s="240"/>
      <c r="B17" s="374"/>
      <c r="C17" s="396"/>
      <c r="D17" s="397"/>
      <c r="E17" s="242"/>
      <c r="F17" s="575"/>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K17" s="374"/>
      <c r="CL17" s="374"/>
      <c r="CM17" s="97"/>
      <c r="CO17" s="771"/>
      <c r="CP17" s="771"/>
      <c r="CQ17" s="771"/>
    </row>
    <row r="18" spans="1:95" s="10" customFormat="1">
      <c r="A18" s="253" t="str">
        <f>IF(Langue="Français",'10.00'!CK18,'10.00'!CO18)</f>
        <v>Capital (Margin) Required at Target:</v>
      </c>
      <c r="B18" s="254"/>
      <c r="C18" s="396"/>
      <c r="D18" s="397"/>
      <c r="E18" s="242"/>
      <c r="F18" s="575"/>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K18" s="254" t="s">
        <v>76</v>
      </c>
      <c r="CL18" s="254"/>
      <c r="CM18" s="97"/>
      <c r="CO18" s="771" t="s">
        <v>169</v>
      </c>
      <c r="CP18" s="771"/>
      <c r="CQ18" s="771"/>
    </row>
    <row r="19" spans="1:95" s="10" customFormat="1">
      <c r="A19" s="255" t="str">
        <f>IF(Langue="Français",'10.00'!CK19,'10.00'!CO19)</f>
        <v>Insurance Risk:</v>
      </c>
      <c r="B19" s="254"/>
      <c r="C19" s="396"/>
      <c r="D19" s="397"/>
      <c r="E19" s="242"/>
      <c r="F19" s="575"/>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K19" s="256" t="s">
        <v>77</v>
      </c>
      <c r="CL19" s="585"/>
      <c r="CM19" s="586"/>
      <c r="CO19" s="772" t="s">
        <v>170</v>
      </c>
      <c r="CP19" s="772"/>
      <c r="CQ19" s="772"/>
    </row>
    <row r="20" spans="1:95" s="10" customFormat="1">
      <c r="A20" s="257"/>
      <c r="B20" s="258"/>
      <c r="C20" s="231" t="str">
        <f>IF(Langue="Français",'10.00'!CM20,'10.00'!CQ20)</f>
        <v>Unexpired coverage</v>
      </c>
      <c r="D20" s="232" t="s">
        <v>316</v>
      </c>
      <c r="E20" s="521"/>
      <c r="F20" s="579"/>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21"/>
      <c r="CK20" s="256"/>
      <c r="CL20" s="585"/>
      <c r="CM20" s="586" t="s">
        <v>438</v>
      </c>
      <c r="CO20" s="772"/>
      <c r="CP20" s="772"/>
      <c r="CQ20" s="371" t="s">
        <v>454</v>
      </c>
    </row>
    <row r="21" spans="1:95" s="10" customFormat="1">
      <c r="A21" s="259"/>
      <c r="B21" s="260"/>
      <c r="C21" s="234" t="str">
        <f>IF(Langue="Français",'10.00'!CM21,'10.00'!CQ21)</f>
        <v>Liability for incurred claims</v>
      </c>
      <c r="D21" s="261" t="s">
        <v>472</v>
      </c>
      <c r="E21" s="523"/>
      <c r="F21" s="580"/>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3"/>
      <c r="CK21" s="254"/>
      <c r="CL21" s="585"/>
      <c r="CM21" s="586" t="s">
        <v>439</v>
      </c>
      <c r="CO21" s="771"/>
      <c r="CP21" s="771"/>
      <c r="CQ21" s="371" t="s">
        <v>455</v>
      </c>
    </row>
    <row r="22" spans="1:95" s="10" customFormat="1">
      <c r="A22" s="259"/>
      <c r="B22" s="260"/>
      <c r="C22" s="262" t="str">
        <f>IF(Langue="Français",'10.00'!CM22,'10.00'!CQ22)</f>
        <v>Earthquake and nuclear catastrophe reserves</v>
      </c>
      <c r="D22" s="261" t="s">
        <v>317</v>
      </c>
      <c r="E22" s="523"/>
      <c r="F22" s="580"/>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3"/>
      <c r="CK22" s="254"/>
      <c r="CL22" s="587"/>
      <c r="CM22" s="588" t="s">
        <v>690</v>
      </c>
      <c r="CO22" s="771"/>
      <c r="CP22" s="771"/>
      <c r="CQ22" s="371" t="s">
        <v>691</v>
      </c>
    </row>
    <row r="23" spans="1:95" s="10" customFormat="1">
      <c r="A23" s="259"/>
      <c r="B23" s="260"/>
      <c r="C23" s="262" t="str">
        <f>IF(Langue="Français",'10.00'!CM23,'10.00'!CQ23)</f>
        <v>Reinsurance held with unregistered insurers</v>
      </c>
      <c r="D23" s="235" t="s">
        <v>473</v>
      </c>
      <c r="E23" s="523"/>
      <c r="F23" s="580"/>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3"/>
      <c r="CK23" s="254"/>
      <c r="CL23" s="587"/>
      <c r="CM23" s="588" t="s">
        <v>686</v>
      </c>
      <c r="CO23" s="771"/>
      <c r="CP23" s="771"/>
      <c r="CQ23" s="371" t="s">
        <v>456</v>
      </c>
    </row>
    <row r="24" spans="1:95" s="10" customFormat="1">
      <c r="A24" s="259"/>
      <c r="B24" s="234" t="str">
        <f>IF(Langue="Français",'10.00'!CL24,'10.00'!CP24)</f>
        <v xml:space="preserve">Subtotal: Insurance risk </v>
      </c>
      <c r="C24" s="234"/>
      <c r="D24" s="235" t="s">
        <v>318</v>
      </c>
      <c r="E24" s="525"/>
      <c r="F24" s="581"/>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5"/>
      <c r="CK24" s="254"/>
      <c r="CL24" s="586" t="s">
        <v>440</v>
      </c>
      <c r="CM24" s="586"/>
      <c r="CO24" s="370"/>
      <c r="CP24" s="774" t="s">
        <v>596</v>
      </c>
      <c r="CQ24" s="774"/>
    </row>
    <row r="25" spans="1:95" s="10" customFormat="1">
      <c r="A25" s="263" t="str">
        <f>IF(Langue="Français",'10.00'!CK25,'10.00'!CO25)</f>
        <v>Market Risk:</v>
      </c>
      <c r="B25" s="264"/>
      <c r="C25" s="264"/>
      <c r="D25" s="265"/>
      <c r="E25" s="242"/>
      <c r="F25" s="575"/>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K25" s="256" t="s">
        <v>78</v>
      </c>
      <c r="CL25" s="586"/>
      <c r="CM25" s="586"/>
      <c r="CO25" s="772" t="s">
        <v>171</v>
      </c>
      <c r="CP25" s="772"/>
      <c r="CQ25" s="772"/>
    </row>
    <row r="26" spans="1:95" s="10" customFormat="1">
      <c r="A26" s="230"/>
      <c r="B26" s="231"/>
      <c r="C26" s="266" t="str">
        <f>IF(Langue="Français",'10.00'!CM26,'10.00'!CQ26)</f>
        <v>Interest rate</v>
      </c>
      <c r="D26" s="232" t="s">
        <v>474</v>
      </c>
      <c r="E26" s="521"/>
      <c r="F26" s="579"/>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1"/>
      <c r="CK26" s="97"/>
      <c r="CL26" s="586"/>
      <c r="CM26" s="589" t="s">
        <v>441</v>
      </c>
      <c r="CO26" s="774"/>
      <c r="CP26" s="774"/>
      <c r="CQ26" s="371" t="s">
        <v>457</v>
      </c>
    </row>
    <row r="27" spans="1:95" s="10" customFormat="1">
      <c r="A27" s="233"/>
      <c r="B27" s="234"/>
      <c r="C27" s="267" t="str">
        <f>IF(Langue="Français",'10.00'!CM27,'10.00'!CQ27)</f>
        <v>Foreign exchange</v>
      </c>
      <c r="D27" s="235" t="s">
        <v>319</v>
      </c>
      <c r="E27" s="523"/>
      <c r="F27" s="580"/>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3"/>
      <c r="CK27" s="97"/>
      <c r="CL27" s="590"/>
      <c r="CM27" s="589" t="s">
        <v>687</v>
      </c>
      <c r="CO27" s="774"/>
      <c r="CP27" s="774"/>
      <c r="CQ27" s="371" t="s">
        <v>458</v>
      </c>
    </row>
    <row r="28" spans="1:95" s="10" customFormat="1">
      <c r="A28" s="233"/>
      <c r="B28" s="234"/>
      <c r="C28" s="234" t="str">
        <f>IF(Langue="Français",'10.00'!CM28,'10.00'!CQ28)</f>
        <v>Equity</v>
      </c>
      <c r="D28" s="235" t="s">
        <v>475</v>
      </c>
      <c r="E28" s="523"/>
      <c r="F28" s="580"/>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3"/>
      <c r="CK28" s="97"/>
      <c r="CL28" s="586"/>
      <c r="CM28" s="586" t="s">
        <v>442</v>
      </c>
      <c r="CO28" s="774"/>
      <c r="CP28" s="774"/>
      <c r="CQ28" s="373" t="s">
        <v>459</v>
      </c>
    </row>
    <row r="29" spans="1:95" s="10" customFormat="1">
      <c r="A29" s="233"/>
      <c r="B29" s="234"/>
      <c r="C29" s="234" t="str">
        <f>IF(Langue="Français",'10.00'!CM29,'10.00'!CQ29)</f>
        <v>Real estate</v>
      </c>
      <c r="D29" s="235" t="s">
        <v>320</v>
      </c>
      <c r="E29" s="523"/>
      <c r="F29" s="580"/>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3"/>
      <c r="CK29" s="97"/>
      <c r="CL29" s="590"/>
      <c r="CM29" s="586" t="s">
        <v>688</v>
      </c>
      <c r="CO29" s="774"/>
      <c r="CP29" s="774"/>
      <c r="CQ29" s="373" t="s">
        <v>460</v>
      </c>
    </row>
    <row r="30" spans="1:95" s="10" customFormat="1" ht="28">
      <c r="A30" s="233"/>
      <c r="B30" s="234"/>
      <c r="C30" s="268" t="str">
        <f>IF(Langue="Français",'10.00'!CM30,'10.00'!CQ30)</f>
        <v>Other market exposures (including right-of-use assets)</v>
      </c>
      <c r="D30" s="235" t="s">
        <v>476</v>
      </c>
      <c r="E30" s="523"/>
      <c r="F30" s="580"/>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3"/>
      <c r="CK30" s="97"/>
      <c r="CL30" s="586"/>
      <c r="CM30" s="591" t="s">
        <v>443</v>
      </c>
      <c r="CO30" s="774"/>
      <c r="CP30" s="774"/>
      <c r="CQ30" s="373" t="s">
        <v>461</v>
      </c>
    </row>
    <row r="31" spans="1:95" s="10" customFormat="1">
      <c r="A31" s="233"/>
      <c r="B31" s="234" t="str">
        <f>IF(Langue="Français",'10.00'!CL31,'10.00'!CP31)</f>
        <v xml:space="preserve">Subtotal: Market risk </v>
      </c>
      <c r="C31" s="234"/>
      <c r="D31" s="235" t="s">
        <v>329</v>
      </c>
      <c r="E31" s="525"/>
      <c r="F31" s="581"/>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5"/>
      <c r="CK31" s="97"/>
      <c r="CL31" s="586" t="s">
        <v>444</v>
      </c>
      <c r="CM31" s="586"/>
      <c r="CO31" s="373"/>
      <c r="CP31" s="774" t="s">
        <v>597</v>
      </c>
      <c r="CQ31" s="774"/>
    </row>
    <row r="32" spans="1:95" s="10" customFormat="1">
      <c r="A32" s="269" t="str">
        <f>IF(Langue="Français",'10.00'!CK32,'10.00'!CO32)</f>
        <v>Credit Risk:</v>
      </c>
      <c r="B32" s="264"/>
      <c r="C32" s="264"/>
      <c r="D32" s="265"/>
      <c r="E32" s="242"/>
      <c r="F32" s="575"/>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K32" s="97" t="s">
        <v>79</v>
      </c>
      <c r="CL32" s="586"/>
      <c r="CM32" s="586"/>
      <c r="CO32" s="774" t="s">
        <v>172</v>
      </c>
      <c r="CP32" s="774"/>
      <c r="CQ32" s="774"/>
    </row>
    <row r="33" spans="1:95" s="10" customFormat="1">
      <c r="A33" s="230"/>
      <c r="B33" s="231"/>
      <c r="C33" s="270" t="str">
        <f>IF(Langue="Français",'10.00'!CM33,'10.00'!CQ33)</f>
        <v xml:space="preserve">Counterparty default for balance sheet assets </v>
      </c>
      <c r="D33" s="232" t="s">
        <v>477</v>
      </c>
      <c r="E33" s="521"/>
      <c r="F33" s="579"/>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c r="BZ33" s="522"/>
      <c r="CA33" s="522"/>
      <c r="CB33" s="522"/>
      <c r="CC33" s="522"/>
      <c r="CD33" s="522"/>
      <c r="CE33" s="522"/>
      <c r="CF33" s="522"/>
      <c r="CG33" s="522"/>
      <c r="CH33" s="521"/>
      <c r="CK33" s="97"/>
      <c r="CL33" s="586"/>
      <c r="CM33" s="588" t="s">
        <v>445</v>
      </c>
      <c r="CO33" s="774"/>
      <c r="CP33" s="774"/>
      <c r="CQ33" s="371" t="s">
        <v>462</v>
      </c>
    </row>
    <row r="34" spans="1:95" s="10" customFormat="1">
      <c r="A34" s="233"/>
      <c r="B34" s="234"/>
      <c r="C34" s="262" t="str">
        <f>IF(Langue="Français",'10.00'!CM34,'10.00'!CQ34)</f>
        <v>Counterparty default for off-balance sheet exposures</v>
      </c>
      <c r="D34" s="235" t="s">
        <v>330</v>
      </c>
      <c r="E34" s="523"/>
      <c r="F34" s="580"/>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3"/>
      <c r="CK34" s="97"/>
      <c r="CL34" s="586"/>
      <c r="CM34" s="588" t="s">
        <v>446</v>
      </c>
      <c r="CO34" s="774"/>
      <c r="CP34" s="774"/>
      <c r="CQ34" s="371" t="s">
        <v>463</v>
      </c>
    </row>
    <row r="35" spans="1:95" s="10" customFormat="1" ht="29" customHeight="1">
      <c r="A35" s="233"/>
      <c r="B35" s="234"/>
      <c r="C35" s="268" t="str">
        <f>IF(Langue="Français",'10.00'!CM35,'10.00'!CQ35)</f>
        <v>Collateral held for unregistered reinsurance and self-insured retention</v>
      </c>
      <c r="D35" s="235" t="s">
        <v>478</v>
      </c>
      <c r="E35" s="523"/>
      <c r="F35" s="580"/>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3"/>
      <c r="CK35" s="97"/>
      <c r="CL35" s="590"/>
      <c r="CM35" s="591" t="s">
        <v>689</v>
      </c>
      <c r="CO35" s="774"/>
      <c r="CP35" s="774"/>
      <c r="CQ35" s="365" t="s">
        <v>464</v>
      </c>
    </row>
    <row r="36" spans="1:95" s="10" customFormat="1">
      <c r="A36" s="233"/>
      <c r="B36" s="234" t="str">
        <f>IF(Langue="Français",'10.00'!CL36,'10.00'!CP36)</f>
        <v xml:space="preserve">Subtotal: Credit risk </v>
      </c>
      <c r="C36" s="262"/>
      <c r="D36" s="235" t="s">
        <v>98</v>
      </c>
      <c r="E36" s="523"/>
      <c r="F36" s="580"/>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4"/>
      <c r="BM36" s="524"/>
      <c r="BN36" s="524"/>
      <c r="BO36" s="524"/>
      <c r="BP36" s="524"/>
      <c r="BQ36" s="524"/>
      <c r="BR36" s="524"/>
      <c r="BS36" s="524"/>
      <c r="BT36" s="524"/>
      <c r="BU36" s="524"/>
      <c r="BV36" s="524"/>
      <c r="BW36" s="524"/>
      <c r="BX36" s="524"/>
      <c r="BY36" s="524"/>
      <c r="BZ36" s="524"/>
      <c r="CA36" s="524"/>
      <c r="CB36" s="524"/>
      <c r="CC36" s="524"/>
      <c r="CD36" s="524"/>
      <c r="CE36" s="524"/>
      <c r="CF36" s="524"/>
      <c r="CG36" s="524"/>
      <c r="CH36" s="523"/>
      <c r="CK36" s="97"/>
      <c r="CL36" s="586" t="s">
        <v>447</v>
      </c>
      <c r="CM36" s="588"/>
      <c r="CO36" s="373"/>
      <c r="CP36" s="774" t="s">
        <v>465</v>
      </c>
      <c r="CQ36" s="774"/>
    </row>
    <row r="37" spans="1:95" s="10" customFormat="1">
      <c r="A37" s="233" t="str">
        <f>IF(Langue="Français",'10.00'!CK37,'10.00'!CO37)</f>
        <v>Operational risk</v>
      </c>
      <c r="B37" s="234"/>
      <c r="C37" s="271"/>
      <c r="D37" s="235" t="s">
        <v>482</v>
      </c>
      <c r="E37" s="523"/>
      <c r="F37" s="580"/>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3"/>
      <c r="CK37" s="97" t="s">
        <v>448</v>
      </c>
      <c r="CL37" s="586"/>
      <c r="CM37" s="592"/>
      <c r="CO37" s="774" t="s">
        <v>466</v>
      </c>
      <c r="CP37" s="774"/>
      <c r="CQ37" s="774"/>
    </row>
    <row r="38" spans="1:95" s="10" customFormat="1">
      <c r="A38" s="272" t="str">
        <f>IF(Langue="Français",'10.00'!CK38,'10.00'!CO38)</f>
        <v>Less:  Diversification credit</v>
      </c>
      <c r="B38" s="249"/>
      <c r="C38" s="273"/>
      <c r="D38" s="274" t="s">
        <v>331</v>
      </c>
      <c r="E38" s="523"/>
      <c r="F38" s="580"/>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c r="BO38" s="524"/>
      <c r="BP38" s="524"/>
      <c r="BQ38" s="524"/>
      <c r="BR38" s="524"/>
      <c r="BS38" s="524"/>
      <c r="BT38" s="524"/>
      <c r="BU38" s="524"/>
      <c r="BV38" s="524"/>
      <c r="BW38" s="524"/>
      <c r="BX38" s="524"/>
      <c r="BY38" s="524"/>
      <c r="BZ38" s="524"/>
      <c r="CA38" s="524"/>
      <c r="CB38" s="524"/>
      <c r="CC38" s="524"/>
      <c r="CD38" s="524"/>
      <c r="CE38" s="524"/>
      <c r="CF38" s="524"/>
      <c r="CG38" s="524"/>
      <c r="CH38" s="523"/>
      <c r="CK38" s="97" t="s">
        <v>80</v>
      </c>
      <c r="CL38" s="586"/>
      <c r="CM38" s="592"/>
      <c r="CO38" s="774" t="s">
        <v>173</v>
      </c>
      <c r="CP38" s="774"/>
      <c r="CQ38" s="774"/>
    </row>
    <row r="39" spans="1:95" s="10" customFormat="1">
      <c r="A39" s="375" t="str">
        <f>IF(Langue="Français",'10.00'!CK39,'10.00'!CO39)</f>
        <v>Total Capital (Margin) Required at Target</v>
      </c>
      <c r="B39" s="398"/>
      <c r="C39" s="399"/>
      <c r="D39" s="400" t="s">
        <v>483</v>
      </c>
      <c r="E39" s="523"/>
      <c r="F39" s="580"/>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4"/>
      <c r="BN39" s="524"/>
      <c r="BO39" s="524"/>
      <c r="BP39" s="524"/>
      <c r="BQ39" s="524"/>
      <c r="BR39" s="524"/>
      <c r="BS39" s="524"/>
      <c r="BT39" s="524"/>
      <c r="BU39" s="524"/>
      <c r="BV39" s="524"/>
      <c r="BW39" s="524"/>
      <c r="BX39" s="524"/>
      <c r="BY39" s="524"/>
      <c r="BZ39" s="524"/>
      <c r="CA39" s="524"/>
      <c r="CB39" s="524"/>
      <c r="CC39" s="524"/>
      <c r="CD39" s="524"/>
      <c r="CE39" s="524"/>
      <c r="CF39" s="524"/>
      <c r="CG39" s="524"/>
      <c r="CH39" s="523"/>
      <c r="CK39" s="374" t="s">
        <v>81</v>
      </c>
      <c r="CL39" s="586"/>
      <c r="CM39" s="592"/>
      <c r="CO39" s="771" t="s">
        <v>174</v>
      </c>
      <c r="CP39" s="771"/>
      <c r="CQ39" s="771"/>
    </row>
    <row r="40" spans="1:95" s="10" customFormat="1">
      <c r="A40" s="230"/>
      <c r="B40" s="270" t="str">
        <f>IF(Langue="Français",'10.00'!CL40,'10.00'!CP40)</f>
        <v>Minimum Capital (Margin) Required (line 115 / 1.5)</v>
      </c>
      <c r="C40" s="270"/>
      <c r="D40" s="232" t="s">
        <v>332</v>
      </c>
      <c r="E40" s="527"/>
      <c r="F40" s="582"/>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528"/>
      <c r="BO40" s="528"/>
      <c r="BP40" s="528"/>
      <c r="BQ40" s="528"/>
      <c r="BR40" s="528"/>
      <c r="BS40" s="528"/>
      <c r="BT40" s="528"/>
      <c r="BU40" s="528"/>
      <c r="BV40" s="528"/>
      <c r="BW40" s="528"/>
      <c r="BX40" s="528"/>
      <c r="BY40" s="528"/>
      <c r="BZ40" s="528"/>
      <c r="CA40" s="528"/>
      <c r="CB40" s="528"/>
      <c r="CC40" s="528"/>
      <c r="CD40" s="528"/>
      <c r="CE40" s="528"/>
      <c r="CF40" s="528"/>
      <c r="CG40" s="528"/>
      <c r="CH40" s="527"/>
      <c r="CK40" s="97"/>
      <c r="CL40" s="588" t="s">
        <v>449</v>
      </c>
      <c r="CM40" s="588"/>
      <c r="CO40" s="373"/>
      <c r="CP40" s="772" t="s">
        <v>467</v>
      </c>
      <c r="CQ40" s="772"/>
    </row>
    <row r="41" spans="1:95">
      <c r="A41" s="236"/>
      <c r="B41" s="275" t="str">
        <f>IF(Langue="Français",'10.00'!CL41,'10.00'!CP41)</f>
        <v>Other (Specify)</v>
      </c>
      <c r="C41" s="275"/>
      <c r="D41" s="239" t="s">
        <v>479</v>
      </c>
      <c r="E41" s="517"/>
      <c r="F41" s="577"/>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c r="BZ41" s="518"/>
      <c r="CA41" s="518"/>
      <c r="CB41" s="518"/>
      <c r="CC41" s="518"/>
      <c r="CD41" s="518"/>
      <c r="CE41" s="518"/>
      <c r="CF41" s="518"/>
      <c r="CG41" s="518"/>
      <c r="CH41" s="517"/>
      <c r="CK41" s="374"/>
      <c r="CL41" s="588" t="s">
        <v>481</v>
      </c>
      <c r="CM41" s="588"/>
      <c r="CO41" s="373"/>
      <c r="CP41" s="774" t="s">
        <v>452</v>
      </c>
      <c r="CQ41" s="774"/>
    </row>
    <row r="42" spans="1:95">
      <c r="A42" s="375" t="str">
        <f>IF(Langue="Français",'10.00'!CK42,'10.00'!CO42)</f>
        <v>Total Minimum Capital (Margin) Required</v>
      </c>
      <c r="B42" s="402"/>
      <c r="C42" s="401"/>
      <c r="D42" s="400" t="s">
        <v>333</v>
      </c>
      <c r="E42" s="527"/>
      <c r="F42" s="582"/>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8"/>
      <c r="BH42" s="528"/>
      <c r="BI42" s="528"/>
      <c r="BJ42" s="528"/>
      <c r="BK42" s="528"/>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7"/>
      <c r="CK42" s="374" t="s">
        <v>82</v>
      </c>
      <c r="CL42" s="593"/>
      <c r="CM42" s="588"/>
      <c r="CO42" s="771" t="s">
        <v>175</v>
      </c>
      <c r="CP42" s="771"/>
      <c r="CQ42" s="771"/>
    </row>
    <row r="43" spans="1:95" ht="26.4" customHeight="1">
      <c r="A43" s="775" t="str">
        <f>IF(Langue="Français",'10.00'!CK43,'10.00'!CO43)</f>
        <v xml:space="preserve">Excess Capital (Net Assets Available) over Minimum Capital (Margin) Required </v>
      </c>
      <c r="B43" s="776">
        <f>IF(Langue="Français",'10.00'!CL43,'10.00'!CP43)</f>
        <v>0</v>
      </c>
      <c r="C43" s="776">
        <f>IF(Langue="Français",'10.00'!CM43,'10.00'!CQ43)</f>
        <v>0</v>
      </c>
      <c r="D43" s="400" t="s">
        <v>480</v>
      </c>
      <c r="E43" s="529"/>
      <c r="F43" s="583"/>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18"/>
      <c r="BQ43" s="518"/>
      <c r="BR43" s="518"/>
      <c r="BS43" s="518"/>
      <c r="BT43" s="518"/>
      <c r="BU43" s="518"/>
      <c r="BV43" s="518"/>
      <c r="BW43" s="518"/>
      <c r="BX43" s="518"/>
      <c r="BY43" s="518"/>
      <c r="BZ43" s="518"/>
      <c r="CA43" s="518"/>
      <c r="CB43" s="518"/>
      <c r="CC43" s="518"/>
      <c r="CD43" s="518"/>
      <c r="CE43" s="518"/>
      <c r="CF43" s="518"/>
      <c r="CG43" s="518"/>
      <c r="CH43" s="517"/>
      <c r="CK43" s="777" t="s">
        <v>83</v>
      </c>
      <c r="CL43" s="777"/>
      <c r="CM43" s="777"/>
      <c r="CO43" s="743" t="s">
        <v>598</v>
      </c>
      <c r="CP43" s="743"/>
      <c r="CQ43" s="743"/>
    </row>
    <row r="44" spans="1:95">
      <c r="A44" s="779" t="str">
        <f>IF(Langue="Français",'10.00'!CK44,'10.00'!CO44)</f>
        <v>MCT (BAAT) Ratio (Line 10 (line 25) as a % of line 130)</v>
      </c>
      <c r="B44" s="770"/>
      <c r="C44" s="770"/>
      <c r="D44" s="400" t="s">
        <v>334</v>
      </c>
      <c r="E44" s="531"/>
      <c r="F44" s="584"/>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532"/>
      <c r="BN44" s="532"/>
      <c r="BO44" s="532"/>
      <c r="BP44" s="532"/>
      <c r="BQ44" s="532"/>
      <c r="BR44" s="532"/>
      <c r="BS44" s="532"/>
      <c r="BT44" s="532"/>
      <c r="BU44" s="532"/>
      <c r="BV44" s="532"/>
      <c r="BW44" s="532"/>
      <c r="BX44" s="532"/>
      <c r="BY44" s="532"/>
      <c r="BZ44" s="532"/>
      <c r="CA44" s="532"/>
      <c r="CB44" s="532"/>
      <c r="CC44" s="532"/>
      <c r="CD44" s="532"/>
      <c r="CE44" s="532"/>
      <c r="CF44" s="532"/>
      <c r="CG44" s="532"/>
      <c r="CH44" s="531"/>
      <c r="CK44" s="778" t="s">
        <v>450</v>
      </c>
      <c r="CL44" s="778"/>
      <c r="CM44" s="778"/>
      <c r="CO44" s="771" t="s">
        <v>468</v>
      </c>
      <c r="CP44" s="771"/>
      <c r="CQ44" s="771"/>
    </row>
    <row r="45" spans="1:95">
      <c r="A45" s="240"/>
      <c r="B45" s="374"/>
      <c r="C45" s="374"/>
      <c r="D45" s="276"/>
      <c r="CK45" s="374"/>
      <c r="CL45" s="374"/>
      <c r="CM45" s="374"/>
      <c r="CO45" s="370"/>
      <c r="CP45" s="370"/>
      <c r="CQ45" s="370"/>
    </row>
    <row r="46" spans="1:95">
      <c r="A46" s="769" t="str">
        <f>IF(Langue="Français",'10.00'!CK46,'10.00'!CO46)</f>
        <v>Internal target capital ratio</v>
      </c>
      <c r="B46" s="770"/>
      <c r="C46" s="770"/>
      <c r="D46" s="453" t="s">
        <v>500</v>
      </c>
      <c r="E46" s="533"/>
      <c r="F46" s="648"/>
      <c r="G46" s="534"/>
      <c r="H46" s="534"/>
      <c r="I46" s="534"/>
      <c r="J46" s="534"/>
      <c r="K46" s="533"/>
      <c r="L46" s="454"/>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4"/>
      <c r="CK46" s="99" t="s">
        <v>115</v>
      </c>
      <c r="CM46" s="100"/>
      <c r="CO46" s="101" t="s">
        <v>176</v>
      </c>
      <c r="CQ46" s="102"/>
    </row>
    <row r="60" spans="94:94">
      <c r="CP60" s="103"/>
    </row>
    <row r="61" spans="94:94">
      <c r="CP61" s="104"/>
    </row>
    <row r="62" spans="94:94">
      <c r="CP62" s="104"/>
    </row>
  </sheetData>
  <mergeCells count="88">
    <mergeCell ref="CO42:CQ42"/>
    <mergeCell ref="CO43:CQ43"/>
    <mergeCell ref="CO44:CQ44"/>
    <mergeCell ref="A43:C43"/>
    <mergeCell ref="CO37:CQ37"/>
    <mergeCell ref="CO38:CQ38"/>
    <mergeCell ref="CO39:CQ39"/>
    <mergeCell ref="CP40:CQ40"/>
    <mergeCell ref="CP41:CQ41"/>
    <mergeCell ref="CK43:CM43"/>
    <mergeCell ref="CK44:CM44"/>
    <mergeCell ref="A44:C44"/>
    <mergeCell ref="CO32:CQ32"/>
    <mergeCell ref="CO33:CP33"/>
    <mergeCell ref="CO34:CP34"/>
    <mergeCell ref="CO35:CP35"/>
    <mergeCell ref="CP36:CQ36"/>
    <mergeCell ref="CO27:CP27"/>
    <mergeCell ref="CO28:CP28"/>
    <mergeCell ref="CO29:CP29"/>
    <mergeCell ref="CO30:CP30"/>
    <mergeCell ref="CP31:CQ31"/>
    <mergeCell ref="CO22:CP22"/>
    <mergeCell ref="CO23:CP23"/>
    <mergeCell ref="CP24:CQ24"/>
    <mergeCell ref="CO25:CQ25"/>
    <mergeCell ref="CO26:CP26"/>
    <mergeCell ref="CO18:CQ18"/>
    <mergeCell ref="CO19:CQ19"/>
    <mergeCell ref="CO20:CP20"/>
    <mergeCell ref="CO21:CP21"/>
    <mergeCell ref="CD2:CH2"/>
    <mergeCell ref="CO13:CQ13"/>
    <mergeCell ref="CP14:CQ14"/>
    <mergeCell ref="CP15:CQ15"/>
    <mergeCell ref="CO16:CQ16"/>
    <mergeCell ref="CO17:CQ17"/>
    <mergeCell ref="CO8:CQ8"/>
    <mergeCell ref="CP9:CQ9"/>
    <mergeCell ref="CP10:CQ10"/>
    <mergeCell ref="CO11:CQ11"/>
    <mergeCell ref="CO12:CQ12"/>
    <mergeCell ref="BY4:CC5"/>
    <mergeCell ref="BT4:BX5"/>
    <mergeCell ref="CD3:CH3"/>
    <mergeCell ref="CD4:CH5"/>
    <mergeCell ref="L2:P2"/>
    <mergeCell ref="Q2:U2"/>
    <mergeCell ref="V2:Z2"/>
    <mergeCell ref="L3:P3"/>
    <mergeCell ref="Q3:U3"/>
    <mergeCell ref="V3:Z3"/>
    <mergeCell ref="AA2:AE2"/>
    <mergeCell ref="AF2:AJ2"/>
    <mergeCell ref="AK2:AO2"/>
    <mergeCell ref="AP2:AT2"/>
    <mergeCell ref="AU2:AY2"/>
    <mergeCell ref="BE2:BI2"/>
    <mergeCell ref="AZ2:BD2"/>
    <mergeCell ref="BJ2:BN2"/>
    <mergeCell ref="BO2:BS2"/>
    <mergeCell ref="BY3:CC3"/>
    <mergeCell ref="AZ3:BD3"/>
    <mergeCell ref="BE3:BI3"/>
    <mergeCell ref="BJ3:BN3"/>
    <mergeCell ref="BO3:BS3"/>
    <mergeCell ref="BT3:BX3"/>
    <mergeCell ref="BT2:BX2"/>
    <mergeCell ref="BY2:CC2"/>
    <mergeCell ref="AA3:AE3"/>
    <mergeCell ref="AF3:AJ3"/>
    <mergeCell ref="AK3:AO3"/>
    <mergeCell ref="AP3:AT3"/>
    <mergeCell ref="AU3:AY3"/>
    <mergeCell ref="BO4:BS5"/>
    <mergeCell ref="AA4:AE5"/>
    <mergeCell ref="AF4:AJ5"/>
    <mergeCell ref="AK4:AO5"/>
    <mergeCell ref="AP4:AT5"/>
    <mergeCell ref="AU4:AY5"/>
    <mergeCell ref="A46:C46"/>
    <mergeCell ref="AZ4:BD5"/>
    <mergeCell ref="BE4:BI5"/>
    <mergeCell ref="BJ4:BN5"/>
    <mergeCell ref="L4:P5"/>
    <mergeCell ref="Q4:U5"/>
    <mergeCell ref="V4:Z5"/>
    <mergeCell ref="G5:K5"/>
  </mergeCells>
  <pageMargins left="0.70866141732283505" right="0.70866141732283505" top="0.74803149606299202" bottom="0.74803149606299202" header="0.31496062992126" footer="0.31496062992126"/>
  <pageSetup scale="70" orientation="portrait" r:id="rId1"/>
  <colBreaks count="16" manualBreakCount="16">
    <brk id="6" max="45" man="1"/>
    <brk id="11" max="45" man="1"/>
    <brk id="16" max="45" man="1"/>
    <brk id="21" max="1048575" man="1"/>
    <brk id="26" max="45" man="1"/>
    <brk id="31" max="45" man="1"/>
    <brk id="36" max="45" man="1"/>
    <brk id="41" max="45" man="1"/>
    <brk id="46" max="45" man="1"/>
    <brk id="51" max="45" man="1"/>
    <brk id="56" max="45" man="1"/>
    <brk id="61" max="45" man="1"/>
    <brk id="66" max="45" man="1"/>
    <brk id="71" max="45" man="1"/>
    <brk id="76" max="45" man="1"/>
    <brk id="81"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9E4B-FB3C-41BD-94CC-EF813FB76C04}">
  <sheetPr codeName="Feuil3"/>
  <dimension ref="A1:CF82"/>
  <sheetViews>
    <sheetView workbookViewId="0">
      <selection activeCell="A3" sqref="A3"/>
    </sheetView>
  </sheetViews>
  <sheetFormatPr baseColWidth="10" defaultColWidth="11.54296875" defaultRowHeight="14" outlineLevelRow="1"/>
  <cols>
    <col min="1" max="1" width="3" style="2" bestFit="1" customWidth="1"/>
    <col min="2" max="2" width="61.90625" style="2" customWidth="1"/>
    <col min="3" max="3" width="22.08984375" style="2" customWidth="1"/>
    <col min="4" max="4" width="20.90625" style="2" customWidth="1"/>
    <col min="5" max="6" width="61.90625" style="2" customWidth="1"/>
    <col min="7" max="16" width="14.90625" style="2" customWidth="1"/>
    <col min="17" max="46" width="11.54296875" style="2"/>
    <col min="47" max="52" width="0" style="2" hidden="1" customWidth="1"/>
    <col min="53" max="55" width="27.90625" style="2" hidden="1" customWidth="1"/>
    <col min="56" max="57" width="57.90625" style="2" hidden="1" customWidth="1"/>
    <col min="58" max="62" width="15.54296875" style="2" hidden="1" customWidth="1"/>
    <col min="63" max="67" width="12.6328125" style="2" hidden="1" customWidth="1"/>
    <col min="68" max="69" width="11.54296875" style="2" hidden="1" customWidth="1"/>
    <col min="70" max="72" width="29.90625" style="2" hidden="1" customWidth="1"/>
    <col min="73" max="74" width="57.90625" style="2" hidden="1" customWidth="1"/>
    <col min="75" max="79" width="15.54296875" style="2" hidden="1" customWidth="1"/>
    <col min="80" max="84" width="12.6328125" style="2" hidden="1" customWidth="1"/>
    <col min="85" max="87" width="0" style="2" hidden="1" customWidth="1"/>
    <col min="88" max="16384" width="11.54296875" style="2"/>
  </cols>
  <sheetData>
    <row r="1" spans="1:84">
      <c r="A1" s="373"/>
      <c r="B1" s="329" t="str">
        <f>IF(Instructions!D9="","",Instructions!D9)</f>
        <v/>
      </c>
      <c r="C1" s="373"/>
      <c r="D1" s="373"/>
      <c r="BA1" s="373"/>
      <c r="BB1" s="373"/>
      <c r="BC1" s="373"/>
      <c r="BR1" s="373"/>
      <c r="BS1" s="373"/>
      <c r="BT1" s="373"/>
    </row>
    <row r="2" spans="1:84" ht="14.5" thickBot="1">
      <c r="B2" s="12" t="str">
        <f>IF(Langue="Français",BA2,BR2)</f>
        <v>Presentation of all tested scenarios by risk category</v>
      </c>
      <c r="C2" s="373"/>
      <c r="D2" s="12"/>
      <c r="BA2" s="405" t="s">
        <v>637</v>
      </c>
      <c r="BB2" s="405"/>
      <c r="BC2" s="405"/>
      <c r="BR2" s="405" t="s">
        <v>636</v>
      </c>
      <c r="BS2" s="405"/>
      <c r="BT2" s="405"/>
    </row>
    <row r="3" spans="1:84" ht="14.4" customHeight="1" thickBot="1">
      <c r="B3" s="406"/>
      <c r="C3" s="406"/>
      <c r="D3" s="406"/>
      <c r="E3" s="406"/>
      <c r="F3" s="406"/>
      <c r="G3" s="788" t="str">
        <f>IF(Langue="Français",BF3,BW3)</f>
        <v>Without the impact of corrective management actions</v>
      </c>
      <c r="H3" s="789"/>
      <c r="I3" s="789"/>
      <c r="J3" s="789"/>
      <c r="K3" s="789"/>
      <c r="L3" s="789"/>
      <c r="M3" s="789"/>
      <c r="N3" s="789"/>
      <c r="O3" s="789"/>
      <c r="P3" s="790"/>
      <c r="BA3" s="405"/>
      <c r="BB3" s="405"/>
      <c r="BC3" s="405"/>
      <c r="BD3" s="407"/>
      <c r="BE3" s="407"/>
      <c r="BF3" s="788" t="s">
        <v>618</v>
      </c>
      <c r="BG3" s="789"/>
      <c r="BH3" s="789"/>
      <c r="BI3" s="789"/>
      <c r="BJ3" s="789"/>
      <c r="BK3" s="789"/>
      <c r="BL3" s="789"/>
      <c r="BM3" s="789"/>
      <c r="BN3" s="789"/>
      <c r="BO3" s="790"/>
      <c r="BR3" s="405"/>
      <c r="BS3" s="405"/>
      <c r="BT3" s="405"/>
      <c r="BU3" s="407"/>
      <c r="BV3" s="407"/>
      <c r="BW3" s="788" t="s">
        <v>617</v>
      </c>
      <c r="BX3" s="789"/>
      <c r="BY3" s="789"/>
      <c r="BZ3" s="789"/>
      <c r="CA3" s="789"/>
      <c r="CB3" s="789"/>
      <c r="CC3" s="789"/>
      <c r="CD3" s="789"/>
      <c r="CE3" s="789"/>
      <c r="CF3" s="790"/>
    </row>
    <row r="4" spans="1:84" ht="62" customHeight="1" thickBot="1">
      <c r="B4" s="782" t="str">
        <f>IF(Langue="Français",BA4,BR4)</f>
        <v>Risk category</v>
      </c>
      <c r="C4" s="782" t="str">
        <f>IF(Langue="Français",BB4,BS4)</f>
        <v>Type of scenario</v>
      </c>
      <c r="D4" s="780" t="str">
        <f>IF(Langue="Français",BC4,BT4)</f>
        <v>Percentile ranking, when available</v>
      </c>
      <c r="E4" s="784" t="str">
        <f>IF(Langue="Français",BD4,BU4)</f>
        <v>Description of the scenario
- Main assumptions</v>
      </c>
      <c r="F4" s="780" t="str">
        <f>IF(Langue="Français",BE4,BV4)</f>
        <v>Description of the scenario
- Ripple effects (including management’s routine actions) reflected in the scenario</v>
      </c>
      <c r="G4" s="786" t="str">
        <f>IF(Langue="Français",BF4,BW4)</f>
        <v>Total Equity (Total Head Office Account, Reserves &amp; AOCI)
($'000)</v>
      </c>
      <c r="H4" s="787"/>
      <c r="I4" s="787"/>
      <c r="J4" s="787"/>
      <c r="K4" s="787"/>
      <c r="L4" s="793" t="str">
        <f>IF(Langue="Français",BK4,CB4)</f>
        <v>Capital Ratio (MCT/BAAT/MICAT)
(in %)</v>
      </c>
      <c r="M4" s="794"/>
      <c r="N4" s="794"/>
      <c r="O4" s="794"/>
      <c r="P4" s="795"/>
      <c r="BA4" s="782" t="s">
        <v>282</v>
      </c>
      <c r="BB4" s="782" t="s">
        <v>611</v>
      </c>
      <c r="BC4" s="791" t="s">
        <v>630</v>
      </c>
      <c r="BD4" s="780" t="s">
        <v>635</v>
      </c>
      <c r="BE4" s="780" t="s">
        <v>634</v>
      </c>
      <c r="BF4" s="786" t="s">
        <v>708</v>
      </c>
      <c r="BG4" s="787"/>
      <c r="BH4" s="787"/>
      <c r="BI4" s="787"/>
      <c r="BJ4" s="787"/>
      <c r="BK4" s="793" t="s">
        <v>673</v>
      </c>
      <c r="BL4" s="794"/>
      <c r="BM4" s="794"/>
      <c r="BN4" s="794"/>
      <c r="BO4" s="795"/>
      <c r="BP4" s="9"/>
      <c r="BQ4" s="9"/>
      <c r="BR4" s="782" t="s">
        <v>507</v>
      </c>
      <c r="BS4" s="782" t="s">
        <v>610</v>
      </c>
      <c r="BT4" s="791" t="s">
        <v>631</v>
      </c>
      <c r="BU4" s="780" t="s">
        <v>616</v>
      </c>
      <c r="BV4" s="780" t="s">
        <v>646</v>
      </c>
      <c r="BW4" s="786" t="s">
        <v>509</v>
      </c>
      <c r="BX4" s="787"/>
      <c r="BY4" s="787"/>
      <c r="BZ4" s="787"/>
      <c r="CA4" s="787"/>
      <c r="CB4" s="793" t="s">
        <v>674</v>
      </c>
      <c r="CC4" s="794"/>
      <c r="CD4" s="794"/>
      <c r="CE4" s="794"/>
      <c r="CF4" s="795"/>
    </row>
    <row r="5" spans="1:84" ht="14.5" thickBot="1">
      <c r="B5" s="783"/>
      <c r="C5" s="783"/>
      <c r="D5" s="781"/>
      <c r="E5" s="785"/>
      <c r="F5" s="781"/>
      <c r="G5" s="115">
        <f>Instructions!$G$1+1</f>
        <v>2024</v>
      </c>
      <c r="H5" s="116">
        <f>G5+1</f>
        <v>2025</v>
      </c>
      <c r="I5" s="116">
        <f>H5+1</f>
        <v>2026</v>
      </c>
      <c r="J5" s="116">
        <f>I5+1</f>
        <v>2027</v>
      </c>
      <c r="K5" s="116">
        <f>J5+1</f>
        <v>2028</v>
      </c>
      <c r="L5" s="115">
        <f>Instructions!$G$1+1</f>
        <v>2024</v>
      </c>
      <c r="M5" s="116">
        <f>L5+1</f>
        <v>2025</v>
      </c>
      <c r="N5" s="116">
        <f>M5+1</f>
        <v>2026</v>
      </c>
      <c r="O5" s="116">
        <f>N5+1</f>
        <v>2027</v>
      </c>
      <c r="P5" s="117">
        <f>O5+1</f>
        <v>2028</v>
      </c>
      <c r="BA5" s="783"/>
      <c r="BB5" s="783"/>
      <c r="BC5" s="792"/>
      <c r="BD5" s="781"/>
      <c r="BE5" s="781"/>
      <c r="BF5" s="115">
        <f>Instructions!$G$1+1</f>
        <v>2024</v>
      </c>
      <c r="BG5" s="116">
        <f>BF5+1</f>
        <v>2025</v>
      </c>
      <c r="BH5" s="116">
        <f>BG5+1</f>
        <v>2026</v>
      </c>
      <c r="BI5" s="116">
        <f>BH5+1</f>
        <v>2027</v>
      </c>
      <c r="BJ5" s="116">
        <f>BI5+1</f>
        <v>2028</v>
      </c>
      <c r="BK5" s="115">
        <f>Instructions!$G$1+1</f>
        <v>2024</v>
      </c>
      <c r="BL5" s="116">
        <f>BK5+1</f>
        <v>2025</v>
      </c>
      <c r="BM5" s="116">
        <f>BL5+1</f>
        <v>2026</v>
      </c>
      <c r="BN5" s="116">
        <f>BM5+1</f>
        <v>2027</v>
      </c>
      <c r="BO5" s="116">
        <f>BN5+1</f>
        <v>2028</v>
      </c>
      <c r="BP5" s="9"/>
      <c r="BQ5" s="9"/>
      <c r="BR5" s="783"/>
      <c r="BS5" s="783"/>
      <c r="BT5" s="792"/>
      <c r="BU5" s="781"/>
      <c r="BV5" s="781"/>
      <c r="BW5" s="115">
        <f>Instructions!$G$1+1</f>
        <v>2024</v>
      </c>
      <c r="BX5" s="116">
        <f>BW5+1</f>
        <v>2025</v>
      </c>
      <c r="BY5" s="116">
        <f>BX5+1</f>
        <v>2026</v>
      </c>
      <c r="BZ5" s="116">
        <f>BY5+1</f>
        <v>2027</v>
      </c>
      <c r="CA5" s="116">
        <f>BZ5+1</f>
        <v>2028</v>
      </c>
      <c r="CB5" s="115">
        <f>Instructions!$G$1+1</f>
        <v>2024</v>
      </c>
      <c r="CC5" s="116">
        <f>CB5+1</f>
        <v>2025</v>
      </c>
      <c r="CD5" s="116">
        <f>CC5+1</f>
        <v>2026</v>
      </c>
      <c r="CE5" s="116">
        <f>CD5+1</f>
        <v>2027</v>
      </c>
      <c r="CF5" s="117">
        <f>CE5+1</f>
        <v>2028</v>
      </c>
    </row>
    <row r="6" spans="1:84">
      <c r="A6" s="328"/>
      <c r="B6" s="406" t="s">
        <v>3</v>
      </c>
      <c r="C6" s="459" t="s">
        <v>4</v>
      </c>
      <c r="D6" s="406" t="s">
        <v>28</v>
      </c>
      <c r="E6" s="460" t="s">
        <v>5</v>
      </c>
      <c r="F6" s="460" t="s">
        <v>6</v>
      </c>
      <c r="G6" s="461" t="s">
        <v>7</v>
      </c>
      <c r="H6" s="462" t="s">
        <v>8</v>
      </c>
      <c r="I6" s="462" t="s">
        <v>9</v>
      </c>
      <c r="J6" s="462" t="s">
        <v>10</v>
      </c>
      <c r="K6" s="462" t="s">
        <v>11</v>
      </c>
      <c r="L6" s="461" t="s">
        <v>29</v>
      </c>
      <c r="M6" s="463" t="s">
        <v>30</v>
      </c>
      <c r="N6" s="463" t="s">
        <v>31</v>
      </c>
      <c r="O6" s="463" t="s">
        <v>32</v>
      </c>
      <c r="P6" s="464" t="s">
        <v>33</v>
      </c>
      <c r="BA6" s="323"/>
      <c r="BB6" s="323"/>
      <c r="BC6" s="323"/>
      <c r="BD6" s="324"/>
      <c r="BE6" s="324"/>
      <c r="BF6" s="311"/>
      <c r="BG6" s="312"/>
      <c r="BH6" s="325"/>
      <c r="BI6" s="325"/>
      <c r="BJ6" s="325"/>
      <c r="BK6" s="311"/>
      <c r="BL6" s="312"/>
      <c r="BM6" s="325"/>
      <c r="BN6" s="325"/>
      <c r="BO6" s="313"/>
      <c r="BP6" s="9"/>
      <c r="BQ6" s="9"/>
      <c r="BR6" s="314"/>
      <c r="BS6" s="314"/>
      <c r="BT6" s="314"/>
      <c r="BU6" s="315"/>
      <c r="BV6" s="315"/>
      <c r="BW6" s="356"/>
      <c r="BX6" s="316"/>
      <c r="BY6" s="316"/>
      <c r="BZ6" s="316"/>
      <c r="CA6" s="316"/>
      <c r="CB6" s="311"/>
      <c r="CC6" s="312"/>
      <c r="CD6" s="325"/>
      <c r="CE6" s="325"/>
      <c r="CF6" s="313"/>
    </row>
    <row r="7" spans="1:84">
      <c r="A7" s="406" t="s">
        <v>3</v>
      </c>
      <c r="B7" s="535" t="str">
        <f>IF(Langue="Français",BA7,BR7)</f>
        <v>Base scenario</v>
      </c>
      <c r="C7" s="535"/>
      <c r="D7" s="535"/>
      <c r="E7" s="535"/>
      <c r="F7" s="535"/>
      <c r="G7" s="536" t="str">
        <f>IF('20.11'!G61+'20.11'!G70=0,"",'20.11'!G61+'20.11'!G70)</f>
        <v/>
      </c>
      <c r="H7" s="537" t="str">
        <f>IF('20.11'!H61+'20.11'!H70=0,"",'20.11'!H61+'20.11'!H70)</f>
        <v/>
      </c>
      <c r="I7" s="537" t="str">
        <f>IF('20.11'!I61+'20.11'!I70=0,"",'20.11'!I61+'20.11'!I70)</f>
        <v/>
      </c>
      <c r="J7" s="537" t="str">
        <f>IF('20.11'!J61+'20.11'!J70=0,"",'20.11'!J61+'20.11'!J70)</f>
        <v/>
      </c>
      <c r="K7" s="537" t="str">
        <f>IF('20.11'!K61+'20.11'!K70=0,"",'20.11'!K61+'20.11'!K70)</f>
        <v/>
      </c>
      <c r="L7" s="538" t="str">
        <f>IF('10.00'!G44="","",'10.00'!G44)</f>
        <v/>
      </c>
      <c r="M7" s="539" t="str">
        <f>IF('10.00'!H44="","",'10.00'!H44)</f>
        <v/>
      </c>
      <c r="N7" s="539" t="str">
        <f>IF('10.00'!I44="","",'10.00'!I44)</f>
        <v/>
      </c>
      <c r="O7" s="539" t="str">
        <f>IF('10.00'!J44="","",'10.00'!J44)</f>
        <v/>
      </c>
      <c r="P7" s="540" t="str">
        <f>IF('10.00'!K44="","",'10.00'!K44)</f>
        <v/>
      </c>
      <c r="BA7" s="319" t="s">
        <v>518</v>
      </c>
      <c r="BB7" s="319"/>
      <c r="BC7" s="319"/>
      <c r="BD7" s="317"/>
      <c r="BE7" s="317"/>
      <c r="BF7" s="318"/>
      <c r="BG7" s="408"/>
      <c r="BH7" s="409"/>
      <c r="BI7" s="409"/>
      <c r="BJ7" s="409"/>
      <c r="BK7" s="15"/>
      <c r="BL7" s="410"/>
      <c r="BM7" s="411"/>
      <c r="BN7" s="411"/>
      <c r="BO7" s="16"/>
      <c r="BR7" s="13" t="s">
        <v>508</v>
      </c>
      <c r="BS7" s="13"/>
      <c r="BT7" s="13"/>
      <c r="BU7" s="17"/>
      <c r="BV7" s="17"/>
      <c r="BW7" s="357"/>
      <c r="BX7" s="14"/>
      <c r="BY7" s="14"/>
      <c r="BZ7" s="14"/>
      <c r="CA7" s="14"/>
      <c r="CB7" s="15"/>
      <c r="CC7" s="410"/>
      <c r="CD7" s="411"/>
      <c r="CE7" s="411"/>
      <c r="CF7" s="16"/>
    </row>
    <row r="8" spans="1:84">
      <c r="A8" s="406" t="s">
        <v>4</v>
      </c>
      <c r="B8" s="541"/>
      <c r="C8" s="542"/>
      <c r="D8" s="543"/>
      <c r="E8" s="544"/>
      <c r="F8" s="544"/>
      <c r="G8" s="545"/>
      <c r="H8" s="546"/>
      <c r="I8" s="546"/>
      <c r="J8" s="546"/>
      <c r="K8" s="546"/>
      <c r="L8" s="547"/>
      <c r="M8" s="548"/>
      <c r="N8" s="548"/>
      <c r="O8" s="548"/>
      <c r="P8" s="549"/>
      <c r="BA8" s="320"/>
      <c r="BB8" s="320"/>
      <c r="BC8" s="320"/>
      <c r="BD8" s="19"/>
      <c r="BE8" s="19"/>
      <c r="BF8" s="20"/>
      <c r="BG8" s="21"/>
      <c r="BH8" s="326"/>
      <c r="BI8" s="326"/>
      <c r="BJ8" s="326"/>
      <c r="BK8" s="22"/>
      <c r="BL8" s="23"/>
      <c r="BM8" s="354"/>
      <c r="BN8" s="354"/>
      <c r="BO8" s="24"/>
      <c r="BR8" s="18"/>
      <c r="BS8" s="18"/>
      <c r="BT8" s="18"/>
      <c r="BU8" s="19"/>
      <c r="BV8" s="19"/>
      <c r="BW8" s="20"/>
      <c r="BX8" s="21"/>
      <c r="BY8" s="21"/>
      <c r="BZ8" s="21"/>
      <c r="CA8" s="21"/>
      <c r="CB8" s="22"/>
      <c r="CC8" s="23"/>
      <c r="CD8" s="354"/>
      <c r="CE8" s="354"/>
      <c r="CF8" s="24"/>
    </row>
    <row r="9" spans="1:84">
      <c r="A9" s="406" t="s">
        <v>28</v>
      </c>
      <c r="B9" s="541"/>
      <c r="C9" s="542"/>
      <c r="D9" s="543"/>
      <c r="E9" s="544"/>
      <c r="F9" s="544"/>
      <c r="G9" s="545"/>
      <c r="H9" s="546"/>
      <c r="I9" s="546"/>
      <c r="J9" s="546"/>
      <c r="K9" s="546"/>
      <c r="L9" s="547"/>
      <c r="M9" s="548"/>
      <c r="N9" s="548"/>
      <c r="O9" s="548"/>
      <c r="P9" s="549"/>
      <c r="BA9" s="321"/>
      <c r="BB9" s="321"/>
      <c r="BC9" s="321"/>
      <c r="BD9" s="26"/>
      <c r="BE9" s="26"/>
      <c r="BF9" s="27"/>
      <c r="BG9" s="412"/>
      <c r="BH9" s="413"/>
      <c r="BI9" s="413"/>
      <c r="BJ9" s="413"/>
      <c r="BK9" s="28"/>
      <c r="BL9" s="414"/>
      <c r="BM9" s="415"/>
      <c r="BN9" s="415"/>
      <c r="BO9" s="29"/>
      <c r="BR9" s="25"/>
      <c r="BS9" s="25"/>
      <c r="BT9" s="25"/>
      <c r="BU9" s="26"/>
      <c r="BV9" s="26"/>
      <c r="BW9" s="27"/>
      <c r="BX9" s="412"/>
      <c r="BY9" s="412"/>
      <c r="BZ9" s="412"/>
      <c r="CA9" s="412"/>
      <c r="CB9" s="28"/>
      <c r="CC9" s="414"/>
      <c r="CD9" s="415"/>
      <c r="CE9" s="415"/>
      <c r="CF9" s="29"/>
    </row>
    <row r="10" spans="1:84">
      <c r="A10" s="406" t="s">
        <v>5</v>
      </c>
      <c r="B10" s="541"/>
      <c r="C10" s="542"/>
      <c r="D10" s="543"/>
      <c r="E10" s="544"/>
      <c r="F10" s="544"/>
      <c r="G10" s="545"/>
      <c r="H10" s="546"/>
      <c r="I10" s="546"/>
      <c r="J10" s="546"/>
      <c r="K10" s="546"/>
      <c r="L10" s="547"/>
      <c r="M10" s="548"/>
      <c r="N10" s="548"/>
      <c r="O10" s="548"/>
      <c r="P10" s="549"/>
      <c r="BA10" s="321"/>
      <c r="BB10" s="321"/>
      <c r="BC10" s="321"/>
      <c r="BD10" s="26"/>
      <c r="BE10" s="26"/>
      <c r="BF10" s="27"/>
      <c r="BG10" s="412"/>
      <c r="BH10" s="413"/>
      <c r="BI10" s="413"/>
      <c r="BJ10" s="413"/>
      <c r="BK10" s="28"/>
      <c r="BL10" s="414"/>
      <c r="BM10" s="415"/>
      <c r="BN10" s="415"/>
      <c r="BO10" s="29"/>
      <c r="BR10" s="25"/>
      <c r="BS10" s="25"/>
      <c r="BT10" s="25"/>
      <c r="BU10" s="26"/>
      <c r="BV10" s="26"/>
      <c r="BW10" s="27"/>
      <c r="BX10" s="412"/>
      <c r="BY10" s="412"/>
      <c r="BZ10" s="412"/>
      <c r="CA10" s="412"/>
      <c r="CB10" s="28"/>
      <c r="CC10" s="414"/>
      <c r="CD10" s="415"/>
      <c r="CE10" s="415"/>
      <c r="CF10" s="29"/>
    </row>
    <row r="11" spans="1:84">
      <c r="A11" s="406" t="s">
        <v>6</v>
      </c>
      <c r="B11" s="541"/>
      <c r="C11" s="542"/>
      <c r="D11" s="543"/>
      <c r="E11" s="544"/>
      <c r="F11" s="544"/>
      <c r="G11" s="545"/>
      <c r="H11" s="546"/>
      <c r="I11" s="546"/>
      <c r="J11" s="546"/>
      <c r="K11" s="546"/>
      <c r="L11" s="547"/>
      <c r="M11" s="548"/>
      <c r="N11" s="548"/>
      <c r="O11" s="548"/>
      <c r="P11" s="549"/>
      <c r="BA11" s="321"/>
      <c r="BB11" s="321"/>
      <c r="BC11" s="321"/>
      <c r="BD11" s="26"/>
      <c r="BE11" s="26"/>
      <c r="BF11" s="27"/>
      <c r="BG11" s="412"/>
      <c r="BH11" s="413"/>
      <c r="BI11" s="413"/>
      <c r="BJ11" s="413"/>
      <c r="BK11" s="28"/>
      <c r="BL11" s="414"/>
      <c r="BM11" s="415"/>
      <c r="BN11" s="415"/>
      <c r="BO11" s="29"/>
      <c r="BR11" s="25"/>
      <c r="BS11" s="25"/>
      <c r="BT11" s="25"/>
      <c r="BU11" s="26"/>
      <c r="BV11" s="26"/>
      <c r="BW11" s="27"/>
      <c r="BX11" s="412"/>
      <c r="BY11" s="412"/>
      <c r="BZ11" s="412"/>
      <c r="CA11" s="412"/>
      <c r="CB11" s="28"/>
      <c r="CC11" s="414"/>
      <c r="CD11" s="415"/>
      <c r="CE11" s="415"/>
      <c r="CF11" s="29"/>
    </row>
    <row r="12" spans="1:84">
      <c r="A12" s="406" t="s">
        <v>7</v>
      </c>
      <c r="B12" s="541"/>
      <c r="C12" s="542"/>
      <c r="D12" s="543"/>
      <c r="E12" s="544"/>
      <c r="F12" s="544"/>
      <c r="G12" s="545"/>
      <c r="H12" s="546"/>
      <c r="I12" s="546"/>
      <c r="J12" s="546"/>
      <c r="K12" s="546"/>
      <c r="L12" s="547"/>
      <c r="M12" s="548"/>
      <c r="N12" s="548"/>
      <c r="O12" s="548"/>
      <c r="P12" s="549"/>
      <c r="BA12" s="321"/>
      <c r="BB12" s="321"/>
      <c r="BC12" s="321"/>
      <c r="BD12" s="26"/>
      <c r="BE12" s="26"/>
      <c r="BF12" s="27"/>
      <c r="BG12" s="412"/>
      <c r="BH12" s="413"/>
      <c r="BI12" s="413"/>
      <c r="BJ12" s="413"/>
      <c r="BK12" s="28"/>
      <c r="BL12" s="414"/>
      <c r="BM12" s="415"/>
      <c r="BN12" s="415"/>
      <c r="BO12" s="29"/>
      <c r="BR12" s="25"/>
      <c r="BS12" s="25"/>
      <c r="BT12" s="25"/>
      <c r="BU12" s="26"/>
      <c r="BV12" s="26"/>
      <c r="BW12" s="27"/>
      <c r="BX12" s="412"/>
      <c r="BY12" s="412"/>
      <c r="BZ12" s="412"/>
      <c r="CA12" s="412"/>
      <c r="CB12" s="28"/>
      <c r="CC12" s="414"/>
      <c r="CD12" s="415"/>
      <c r="CE12" s="415"/>
      <c r="CF12" s="29"/>
    </row>
    <row r="13" spans="1:84">
      <c r="A13" s="406" t="s">
        <v>8</v>
      </c>
      <c r="B13" s="541"/>
      <c r="C13" s="542"/>
      <c r="D13" s="543"/>
      <c r="E13" s="544"/>
      <c r="F13" s="544"/>
      <c r="G13" s="545"/>
      <c r="H13" s="546"/>
      <c r="I13" s="546"/>
      <c r="J13" s="546"/>
      <c r="K13" s="546"/>
      <c r="L13" s="547"/>
      <c r="M13" s="548"/>
      <c r="N13" s="548"/>
      <c r="O13" s="548"/>
      <c r="P13" s="549"/>
      <c r="BA13" s="321"/>
      <c r="BB13" s="321"/>
      <c r="BC13" s="321"/>
      <c r="BD13" s="26"/>
      <c r="BE13" s="26"/>
      <c r="BF13" s="27"/>
      <c r="BG13" s="412"/>
      <c r="BH13" s="413"/>
      <c r="BI13" s="413"/>
      <c r="BJ13" s="413"/>
      <c r="BK13" s="28"/>
      <c r="BL13" s="414"/>
      <c r="BM13" s="415"/>
      <c r="BN13" s="415"/>
      <c r="BO13" s="29"/>
      <c r="BR13" s="25"/>
      <c r="BS13" s="25"/>
      <c r="BT13" s="25"/>
      <c r="BU13" s="26"/>
      <c r="BV13" s="26"/>
      <c r="BW13" s="27"/>
      <c r="BX13" s="412"/>
      <c r="BY13" s="412"/>
      <c r="BZ13" s="412"/>
      <c r="CA13" s="412"/>
      <c r="CB13" s="28"/>
      <c r="CC13" s="414"/>
      <c r="CD13" s="415"/>
      <c r="CE13" s="415"/>
      <c r="CF13" s="29"/>
    </row>
    <row r="14" spans="1:84">
      <c r="A14" s="406" t="s">
        <v>9</v>
      </c>
      <c r="B14" s="541"/>
      <c r="C14" s="542"/>
      <c r="D14" s="543"/>
      <c r="E14" s="544"/>
      <c r="F14" s="544"/>
      <c r="G14" s="545"/>
      <c r="H14" s="546"/>
      <c r="I14" s="546"/>
      <c r="J14" s="546"/>
      <c r="K14" s="546"/>
      <c r="L14" s="547"/>
      <c r="M14" s="548"/>
      <c r="N14" s="548"/>
      <c r="O14" s="548"/>
      <c r="P14" s="549"/>
      <c r="BA14" s="321"/>
      <c r="BB14" s="321"/>
      <c r="BC14" s="321"/>
      <c r="BD14" s="26"/>
      <c r="BE14" s="26"/>
      <c r="BF14" s="27"/>
      <c r="BG14" s="412"/>
      <c r="BH14" s="413"/>
      <c r="BI14" s="413"/>
      <c r="BJ14" s="413"/>
      <c r="BK14" s="28"/>
      <c r="BL14" s="414"/>
      <c r="BM14" s="415"/>
      <c r="BN14" s="415"/>
      <c r="BO14" s="29"/>
      <c r="BR14" s="25"/>
      <c r="BS14" s="25"/>
      <c r="BT14" s="25"/>
      <c r="BU14" s="26"/>
      <c r="BV14" s="26"/>
      <c r="BW14" s="27"/>
      <c r="BX14" s="412"/>
      <c r="BY14" s="412"/>
      <c r="BZ14" s="412"/>
      <c r="CA14" s="412"/>
      <c r="CB14" s="28"/>
      <c r="CC14" s="414"/>
      <c r="CD14" s="415"/>
      <c r="CE14" s="415"/>
      <c r="CF14" s="29"/>
    </row>
    <row r="15" spans="1:84">
      <c r="A15" s="406" t="s">
        <v>10</v>
      </c>
      <c r="B15" s="541"/>
      <c r="C15" s="542"/>
      <c r="D15" s="543"/>
      <c r="E15" s="544"/>
      <c r="F15" s="544"/>
      <c r="G15" s="545"/>
      <c r="H15" s="546"/>
      <c r="I15" s="546"/>
      <c r="J15" s="546"/>
      <c r="K15" s="546"/>
      <c r="L15" s="547"/>
      <c r="M15" s="548"/>
      <c r="N15" s="548"/>
      <c r="O15" s="548"/>
      <c r="P15" s="549"/>
      <c r="BA15" s="321"/>
      <c r="BB15" s="321"/>
      <c r="BC15" s="321"/>
      <c r="BD15" s="26"/>
      <c r="BE15" s="26"/>
      <c r="BF15" s="27"/>
      <c r="BG15" s="412"/>
      <c r="BH15" s="413"/>
      <c r="BI15" s="413"/>
      <c r="BJ15" s="413"/>
      <c r="BK15" s="28"/>
      <c r="BL15" s="414"/>
      <c r="BM15" s="415"/>
      <c r="BN15" s="415"/>
      <c r="BO15" s="29"/>
      <c r="BR15" s="25"/>
      <c r="BS15" s="25"/>
      <c r="BT15" s="25"/>
      <c r="BU15" s="26"/>
      <c r="BV15" s="26"/>
      <c r="BW15" s="27"/>
      <c r="BX15" s="412"/>
      <c r="BY15" s="412"/>
      <c r="BZ15" s="412"/>
      <c r="CA15" s="412"/>
      <c r="CB15" s="28"/>
      <c r="CC15" s="414"/>
      <c r="CD15" s="415"/>
      <c r="CE15" s="415"/>
      <c r="CF15" s="29"/>
    </row>
    <row r="16" spans="1:84">
      <c r="A16" s="406" t="s">
        <v>11</v>
      </c>
      <c r="B16" s="541"/>
      <c r="C16" s="542"/>
      <c r="D16" s="543"/>
      <c r="E16" s="544"/>
      <c r="F16" s="544"/>
      <c r="G16" s="545"/>
      <c r="H16" s="546"/>
      <c r="I16" s="546"/>
      <c r="J16" s="546"/>
      <c r="K16" s="546"/>
      <c r="L16" s="547"/>
      <c r="M16" s="548"/>
      <c r="N16" s="548"/>
      <c r="O16" s="548"/>
      <c r="P16" s="549"/>
      <c r="BA16" s="321"/>
      <c r="BB16" s="321"/>
      <c r="BC16" s="321"/>
      <c r="BD16" s="26"/>
      <c r="BE16" s="26"/>
      <c r="BF16" s="27"/>
      <c r="BG16" s="412"/>
      <c r="BH16" s="413"/>
      <c r="BI16" s="413"/>
      <c r="BJ16" s="413"/>
      <c r="BK16" s="28"/>
      <c r="BL16" s="414"/>
      <c r="BM16" s="415"/>
      <c r="BN16" s="415"/>
      <c r="BO16" s="29"/>
      <c r="BR16" s="25"/>
      <c r="BS16" s="25"/>
      <c r="BT16" s="25"/>
      <c r="BU16" s="26"/>
      <c r="BV16" s="26"/>
      <c r="BW16" s="27"/>
      <c r="BX16" s="412"/>
      <c r="BY16" s="412"/>
      <c r="BZ16" s="412"/>
      <c r="CA16" s="412"/>
      <c r="CB16" s="28"/>
      <c r="CC16" s="414"/>
      <c r="CD16" s="415"/>
      <c r="CE16" s="415"/>
      <c r="CF16" s="29"/>
    </row>
    <row r="17" spans="1:84">
      <c r="A17" s="406" t="s">
        <v>29</v>
      </c>
      <c r="B17" s="541"/>
      <c r="C17" s="542"/>
      <c r="D17" s="543"/>
      <c r="E17" s="544"/>
      <c r="F17" s="544"/>
      <c r="G17" s="545"/>
      <c r="H17" s="546"/>
      <c r="I17" s="546"/>
      <c r="J17" s="546"/>
      <c r="K17" s="546"/>
      <c r="L17" s="547"/>
      <c r="M17" s="548"/>
      <c r="N17" s="548"/>
      <c r="O17" s="548"/>
      <c r="P17" s="549"/>
      <c r="BA17" s="321"/>
      <c r="BB17" s="321"/>
      <c r="BC17" s="321"/>
      <c r="BD17" s="26"/>
      <c r="BE17" s="26"/>
      <c r="BF17" s="27"/>
      <c r="BG17" s="412"/>
      <c r="BH17" s="413"/>
      <c r="BI17" s="413"/>
      <c r="BJ17" s="413"/>
      <c r="BK17" s="28"/>
      <c r="BL17" s="414"/>
      <c r="BM17" s="415"/>
      <c r="BN17" s="415"/>
      <c r="BO17" s="29"/>
      <c r="BR17" s="25"/>
      <c r="BS17" s="25"/>
      <c r="BT17" s="25"/>
      <c r="BU17" s="26"/>
      <c r="BV17" s="26"/>
      <c r="BW17" s="27"/>
      <c r="BX17" s="412"/>
      <c r="BY17" s="412"/>
      <c r="BZ17" s="412"/>
      <c r="CA17" s="412"/>
      <c r="CB17" s="28"/>
      <c r="CC17" s="414"/>
      <c r="CD17" s="415"/>
      <c r="CE17" s="415"/>
      <c r="CF17" s="29"/>
    </row>
    <row r="18" spans="1:84">
      <c r="A18" s="406" t="s">
        <v>30</v>
      </c>
      <c r="B18" s="541"/>
      <c r="C18" s="542"/>
      <c r="D18" s="543"/>
      <c r="E18" s="544"/>
      <c r="F18" s="544"/>
      <c r="G18" s="545"/>
      <c r="H18" s="546"/>
      <c r="I18" s="546"/>
      <c r="J18" s="546"/>
      <c r="K18" s="546"/>
      <c r="L18" s="547"/>
      <c r="M18" s="548"/>
      <c r="N18" s="548"/>
      <c r="O18" s="548"/>
      <c r="P18" s="549"/>
      <c r="BA18" s="321"/>
      <c r="BB18" s="321"/>
      <c r="BC18" s="321"/>
      <c r="BD18" s="26"/>
      <c r="BE18" s="26"/>
      <c r="BF18" s="27"/>
      <c r="BG18" s="412"/>
      <c r="BH18" s="413"/>
      <c r="BI18" s="413"/>
      <c r="BJ18" s="413"/>
      <c r="BK18" s="28"/>
      <c r="BL18" s="414"/>
      <c r="BM18" s="415"/>
      <c r="BN18" s="415"/>
      <c r="BO18" s="29"/>
      <c r="BR18" s="25"/>
      <c r="BS18" s="25"/>
      <c r="BT18" s="25"/>
      <c r="BU18" s="26"/>
      <c r="BV18" s="26"/>
      <c r="BW18" s="27"/>
      <c r="BX18" s="412"/>
      <c r="BY18" s="412"/>
      <c r="BZ18" s="412"/>
      <c r="CA18" s="412"/>
      <c r="CB18" s="28"/>
      <c r="CC18" s="414"/>
      <c r="CD18" s="415"/>
      <c r="CE18" s="415"/>
      <c r="CF18" s="29"/>
    </row>
    <row r="19" spans="1:84">
      <c r="A19" s="406" t="s">
        <v>31</v>
      </c>
      <c r="B19" s="541"/>
      <c r="C19" s="542"/>
      <c r="D19" s="543"/>
      <c r="E19" s="544"/>
      <c r="F19" s="544"/>
      <c r="G19" s="545"/>
      <c r="H19" s="546"/>
      <c r="I19" s="546"/>
      <c r="J19" s="546"/>
      <c r="K19" s="546"/>
      <c r="L19" s="547"/>
      <c r="M19" s="548"/>
      <c r="N19" s="548"/>
      <c r="O19" s="548"/>
      <c r="P19" s="549"/>
      <c r="BA19" s="321"/>
      <c r="BB19" s="321"/>
      <c r="BC19" s="321"/>
      <c r="BD19" s="26"/>
      <c r="BE19" s="26"/>
      <c r="BF19" s="27"/>
      <c r="BG19" s="412"/>
      <c r="BH19" s="413"/>
      <c r="BI19" s="413"/>
      <c r="BJ19" s="413"/>
      <c r="BK19" s="28"/>
      <c r="BL19" s="414"/>
      <c r="BM19" s="415"/>
      <c r="BN19" s="415"/>
      <c r="BO19" s="29"/>
      <c r="BR19" s="25"/>
      <c r="BS19" s="25"/>
      <c r="BT19" s="25"/>
      <c r="BU19" s="26"/>
      <c r="BV19" s="26"/>
      <c r="BW19" s="27"/>
      <c r="BX19" s="412"/>
      <c r="BY19" s="412"/>
      <c r="BZ19" s="412"/>
      <c r="CA19" s="412"/>
      <c r="CB19" s="28"/>
      <c r="CC19" s="414"/>
      <c r="CD19" s="415"/>
      <c r="CE19" s="415"/>
      <c r="CF19" s="29"/>
    </row>
    <row r="20" spans="1:84">
      <c r="A20" s="406" t="s">
        <v>32</v>
      </c>
      <c r="B20" s="541"/>
      <c r="C20" s="542"/>
      <c r="D20" s="543"/>
      <c r="E20" s="544"/>
      <c r="F20" s="544"/>
      <c r="G20" s="545"/>
      <c r="H20" s="546"/>
      <c r="I20" s="546"/>
      <c r="J20" s="546"/>
      <c r="K20" s="546"/>
      <c r="L20" s="547"/>
      <c r="M20" s="548"/>
      <c r="N20" s="548"/>
      <c r="O20" s="548"/>
      <c r="P20" s="549"/>
      <c r="BA20" s="321"/>
      <c r="BB20" s="321"/>
      <c r="BC20" s="321"/>
      <c r="BD20" s="26"/>
      <c r="BE20" s="26"/>
      <c r="BF20" s="27"/>
      <c r="BG20" s="412"/>
      <c r="BH20" s="413"/>
      <c r="BI20" s="413"/>
      <c r="BJ20" s="413"/>
      <c r="BK20" s="28"/>
      <c r="BL20" s="414"/>
      <c r="BM20" s="415"/>
      <c r="BN20" s="415"/>
      <c r="BO20" s="29"/>
      <c r="BR20" s="25"/>
      <c r="BS20" s="25"/>
      <c r="BT20" s="25"/>
      <c r="BU20" s="26"/>
      <c r="BV20" s="26"/>
      <c r="BW20" s="27"/>
      <c r="BX20" s="412"/>
      <c r="BY20" s="412"/>
      <c r="BZ20" s="412"/>
      <c r="CA20" s="412"/>
      <c r="CB20" s="28"/>
      <c r="CC20" s="414"/>
      <c r="CD20" s="415"/>
      <c r="CE20" s="415"/>
      <c r="CF20" s="29"/>
    </row>
    <row r="21" spans="1:84">
      <c r="A21" s="406" t="s">
        <v>33</v>
      </c>
      <c r="B21" s="541"/>
      <c r="C21" s="542"/>
      <c r="D21" s="543"/>
      <c r="E21" s="544"/>
      <c r="F21" s="544"/>
      <c r="G21" s="545"/>
      <c r="H21" s="546"/>
      <c r="I21" s="546"/>
      <c r="J21" s="546"/>
      <c r="K21" s="546"/>
      <c r="L21" s="547"/>
      <c r="M21" s="548"/>
      <c r="N21" s="548"/>
      <c r="O21" s="548"/>
      <c r="P21" s="549"/>
      <c r="BA21" s="321"/>
      <c r="BB21" s="321"/>
      <c r="BC21" s="321"/>
      <c r="BD21" s="26"/>
      <c r="BE21" s="26"/>
      <c r="BF21" s="27"/>
      <c r="BG21" s="412"/>
      <c r="BH21" s="413"/>
      <c r="BI21" s="413"/>
      <c r="BJ21" s="413"/>
      <c r="BK21" s="28"/>
      <c r="BL21" s="414"/>
      <c r="BM21" s="415"/>
      <c r="BN21" s="415"/>
      <c r="BO21" s="29"/>
      <c r="BR21" s="25"/>
      <c r="BS21" s="25"/>
      <c r="BT21" s="25"/>
      <c r="BU21" s="26"/>
      <c r="BV21" s="26"/>
      <c r="BW21" s="27"/>
      <c r="BX21" s="412"/>
      <c r="BY21" s="412"/>
      <c r="BZ21" s="412"/>
      <c r="CA21" s="412"/>
      <c r="CB21" s="28"/>
      <c r="CC21" s="414"/>
      <c r="CD21" s="415"/>
      <c r="CE21" s="415"/>
      <c r="CF21" s="29"/>
    </row>
    <row r="22" spans="1:84">
      <c r="A22" s="406" t="s">
        <v>66</v>
      </c>
      <c r="B22" s="541"/>
      <c r="C22" s="542"/>
      <c r="D22" s="543"/>
      <c r="E22" s="544"/>
      <c r="F22" s="544"/>
      <c r="G22" s="545"/>
      <c r="H22" s="546"/>
      <c r="I22" s="546"/>
      <c r="J22" s="546"/>
      <c r="K22" s="546"/>
      <c r="L22" s="547"/>
      <c r="M22" s="548"/>
      <c r="N22" s="548"/>
      <c r="O22" s="548"/>
      <c r="P22" s="549"/>
      <c r="BA22" s="321"/>
      <c r="BB22" s="321"/>
      <c r="BC22" s="321"/>
      <c r="BD22" s="26"/>
      <c r="BE22" s="26"/>
      <c r="BF22" s="27"/>
      <c r="BG22" s="412"/>
      <c r="BH22" s="413"/>
      <c r="BI22" s="413"/>
      <c r="BJ22" s="413"/>
      <c r="BK22" s="28"/>
      <c r="BL22" s="414"/>
      <c r="BM22" s="415"/>
      <c r="BN22" s="415"/>
      <c r="BO22" s="29"/>
      <c r="BR22" s="25"/>
      <c r="BS22" s="25"/>
      <c r="BT22" s="25"/>
      <c r="BU22" s="26"/>
      <c r="BV22" s="26"/>
      <c r="BW22" s="27"/>
      <c r="BX22" s="412"/>
      <c r="BY22" s="412"/>
      <c r="BZ22" s="412"/>
      <c r="CA22" s="412"/>
      <c r="CB22" s="28"/>
      <c r="CC22" s="414"/>
      <c r="CD22" s="415"/>
      <c r="CE22" s="415"/>
      <c r="CF22" s="29"/>
    </row>
    <row r="23" spans="1:84">
      <c r="A23" s="406" t="s">
        <v>84</v>
      </c>
      <c r="B23" s="541"/>
      <c r="C23" s="542"/>
      <c r="D23" s="543"/>
      <c r="E23" s="544"/>
      <c r="F23" s="544"/>
      <c r="G23" s="545"/>
      <c r="H23" s="546"/>
      <c r="I23" s="546"/>
      <c r="J23" s="546"/>
      <c r="K23" s="546"/>
      <c r="L23" s="547"/>
      <c r="M23" s="548"/>
      <c r="N23" s="548"/>
      <c r="O23" s="548"/>
      <c r="P23" s="549"/>
      <c r="BA23" s="321"/>
      <c r="BB23" s="321"/>
      <c r="BC23" s="321"/>
      <c r="BD23" s="26"/>
      <c r="BE23" s="26"/>
      <c r="BF23" s="27"/>
      <c r="BG23" s="412"/>
      <c r="BH23" s="413"/>
      <c r="BI23" s="413"/>
      <c r="BJ23" s="413"/>
      <c r="BK23" s="28"/>
      <c r="BL23" s="414"/>
      <c r="BM23" s="415"/>
      <c r="BN23" s="415"/>
      <c r="BO23" s="29"/>
      <c r="BR23" s="25"/>
      <c r="BS23" s="25"/>
      <c r="BT23" s="25"/>
      <c r="BU23" s="26"/>
      <c r="BV23" s="26"/>
      <c r="BW23" s="27"/>
      <c r="BX23" s="412"/>
      <c r="BY23" s="412"/>
      <c r="BZ23" s="412"/>
      <c r="CA23" s="412"/>
      <c r="CB23" s="28"/>
      <c r="CC23" s="414"/>
      <c r="CD23" s="415"/>
      <c r="CE23" s="415"/>
      <c r="CF23" s="29"/>
    </row>
    <row r="24" spans="1:84">
      <c r="A24" s="406" t="s">
        <v>51</v>
      </c>
      <c r="B24" s="541"/>
      <c r="C24" s="542"/>
      <c r="D24" s="543"/>
      <c r="E24" s="544"/>
      <c r="F24" s="544"/>
      <c r="G24" s="545"/>
      <c r="H24" s="546"/>
      <c r="I24" s="546"/>
      <c r="J24" s="546"/>
      <c r="K24" s="546"/>
      <c r="L24" s="547"/>
      <c r="M24" s="548"/>
      <c r="N24" s="548"/>
      <c r="O24" s="548"/>
      <c r="P24" s="549"/>
      <c r="BA24" s="321"/>
      <c r="BB24" s="321"/>
      <c r="BC24" s="321"/>
      <c r="BD24" s="26"/>
      <c r="BE24" s="26"/>
      <c r="BF24" s="27"/>
      <c r="BG24" s="412"/>
      <c r="BH24" s="413"/>
      <c r="BI24" s="413"/>
      <c r="BJ24" s="413"/>
      <c r="BK24" s="28"/>
      <c r="BL24" s="414"/>
      <c r="BM24" s="415"/>
      <c r="BN24" s="415"/>
      <c r="BO24" s="29"/>
      <c r="BR24" s="25"/>
      <c r="BS24" s="25"/>
      <c r="BT24" s="25"/>
      <c r="BU24" s="26"/>
      <c r="BV24" s="26"/>
      <c r="BW24" s="27"/>
      <c r="BX24" s="412"/>
      <c r="BY24" s="412"/>
      <c r="BZ24" s="412"/>
      <c r="CA24" s="412"/>
      <c r="CB24" s="28"/>
      <c r="CC24" s="414"/>
      <c r="CD24" s="415"/>
      <c r="CE24" s="415"/>
      <c r="CF24" s="29"/>
    </row>
    <row r="25" spans="1:84">
      <c r="A25" s="406" t="s">
        <v>12</v>
      </c>
      <c r="B25" s="541"/>
      <c r="C25" s="542"/>
      <c r="D25" s="543"/>
      <c r="E25" s="544"/>
      <c r="F25" s="544"/>
      <c r="G25" s="545"/>
      <c r="H25" s="546"/>
      <c r="I25" s="546"/>
      <c r="J25" s="546"/>
      <c r="K25" s="546"/>
      <c r="L25" s="547"/>
      <c r="M25" s="548"/>
      <c r="N25" s="548"/>
      <c r="O25" s="548"/>
      <c r="P25" s="549"/>
      <c r="BA25" s="321"/>
      <c r="BB25" s="321"/>
      <c r="BC25" s="321"/>
      <c r="BD25" s="26"/>
      <c r="BE25" s="26"/>
      <c r="BF25" s="27"/>
      <c r="BG25" s="412"/>
      <c r="BH25" s="413"/>
      <c r="BI25" s="413"/>
      <c r="BJ25" s="413"/>
      <c r="BK25" s="28"/>
      <c r="BL25" s="414"/>
      <c r="BM25" s="415"/>
      <c r="BN25" s="415"/>
      <c r="BO25" s="29"/>
      <c r="BR25" s="25"/>
      <c r="BS25" s="25"/>
      <c r="BT25" s="25"/>
      <c r="BU25" s="26"/>
      <c r="BV25" s="26"/>
      <c r="BW25" s="27"/>
      <c r="BX25" s="412"/>
      <c r="BY25" s="412"/>
      <c r="BZ25" s="412"/>
      <c r="CA25" s="412"/>
      <c r="CB25" s="28"/>
      <c r="CC25" s="414"/>
      <c r="CD25" s="415"/>
      <c r="CE25" s="415"/>
      <c r="CF25" s="29"/>
    </row>
    <row r="26" spans="1:84">
      <c r="A26" s="406" t="s">
        <v>13</v>
      </c>
      <c r="B26" s="541"/>
      <c r="C26" s="542"/>
      <c r="D26" s="543"/>
      <c r="E26" s="544"/>
      <c r="F26" s="544"/>
      <c r="G26" s="545"/>
      <c r="H26" s="546"/>
      <c r="I26" s="546"/>
      <c r="J26" s="546"/>
      <c r="K26" s="546"/>
      <c r="L26" s="547"/>
      <c r="M26" s="548"/>
      <c r="N26" s="548"/>
      <c r="O26" s="548"/>
      <c r="P26" s="549"/>
      <c r="BA26" s="321"/>
      <c r="BB26" s="321"/>
      <c r="BC26" s="321"/>
      <c r="BD26" s="26"/>
      <c r="BE26" s="26"/>
      <c r="BF26" s="27"/>
      <c r="BG26" s="412"/>
      <c r="BH26" s="413"/>
      <c r="BI26" s="413"/>
      <c r="BJ26" s="413"/>
      <c r="BK26" s="28"/>
      <c r="BL26" s="414"/>
      <c r="BM26" s="415"/>
      <c r="BN26" s="415"/>
      <c r="BO26" s="29"/>
      <c r="BR26" s="25"/>
      <c r="BS26" s="25"/>
      <c r="BT26" s="25"/>
      <c r="BU26" s="26"/>
      <c r="BV26" s="26"/>
      <c r="BW26" s="27"/>
      <c r="BX26" s="412"/>
      <c r="BY26" s="412"/>
      <c r="BZ26" s="412"/>
      <c r="CA26" s="412"/>
      <c r="CB26" s="28"/>
      <c r="CC26" s="414"/>
      <c r="CD26" s="415"/>
      <c r="CE26" s="415"/>
      <c r="CF26" s="29"/>
    </row>
    <row r="27" spans="1:84">
      <c r="A27" s="406" t="s">
        <v>14</v>
      </c>
      <c r="B27" s="541"/>
      <c r="C27" s="542"/>
      <c r="D27" s="543"/>
      <c r="E27" s="544"/>
      <c r="F27" s="544"/>
      <c r="G27" s="545"/>
      <c r="H27" s="546"/>
      <c r="I27" s="546"/>
      <c r="J27" s="546"/>
      <c r="K27" s="546"/>
      <c r="L27" s="547"/>
      <c r="M27" s="548"/>
      <c r="N27" s="548"/>
      <c r="O27" s="548"/>
      <c r="P27" s="549"/>
      <c r="BA27" s="321"/>
      <c r="BB27" s="321"/>
      <c r="BC27" s="321"/>
      <c r="BD27" s="26"/>
      <c r="BE27" s="19"/>
      <c r="BF27" s="27"/>
      <c r="BG27" s="412"/>
      <c r="BH27" s="413"/>
      <c r="BI27" s="413"/>
      <c r="BJ27" s="413"/>
      <c r="BK27" s="28"/>
      <c r="BL27" s="414"/>
      <c r="BM27" s="415"/>
      <c r="BN27" s="415"/>
      <c r="BO27" s="29"/>
      <c r="BR27" s="25"/>
      <c r="BS27" s="25"/>
      <c r="BT27" s="25"/>
      <c r="BU27" s="26"/>
      <c r="BV27" s="19"/>
      <c r="BW27" s="27"/>
      <c r="BX27" s="412"/>
      <c r="BY27" s="412"/>
      <c r="BZ27" s="412"/>
      <c r="CA27" s="412"/>
      <c r="CB27" s="28"/>
      <c r="CC27" s="414"/>
      <c r="CD27" s="415"/>
      <c r="CE27" s="415"/>
      <c r="CF27" s="29"/>
    </row>
    <row r="28" spans="1:84">
      <c r="A28" s="406" t="s">
        <v>15</v>
      </c>
      <c r="B28" s="541"/>
      <c r="C28" s="542"/>
      <c r="D28" s="543"/>
      <c r="E28" s="544"/>
      <c r="F28" s="544"/>
      <c r="G28" s="545"/>
      <c r="H28" s="546"/>
      <c r="I28" s="546"/>
      <c r="J28" s="546"/>
      <c r="K28" s="546"/>
      <c r="L28" s="547"/>
      <c r="M28" s="548"/>
      <c r="N28" s="548"/>
      <c r="O28" s="548"/>
      <c r="P28" s="549"/>
      <c r="BA28" s="321"/>
      <c r="BB28" s="321"/>
      <c r="BC28" s="321"/>
      <c r="BD28" s="26"/>
      <c r="BE28" s="26"/>
      <c r="BF28" s="27"/>
      <c r="BG28" s="412"/>
      <c r="BH28" s="413"/>
      <c r="BI28" s="413"/>
      <c r="BJ28" s="413"/>
      <c r="BK28" s="28"/>
      <c r="BL28" s="414"/>
      <c r="BM28" s="415"/>
      <c r="BN28" s="415"/>
      <c r="BO28" s="29"/>
      <c r="BR28" s="25"/>
      <c r="BS28" s="25"/>
      <c r="BT28" s="25"/>
      <c r="BU28" s="26"/>
      <c r="BV28" s="26"/>
      <c r="BW28" s="27"/>
      <c r="BX28" s="412"/>
      <c r="BY28" s="412"/>
      <c r="BZ28" s="412"/>
      <c r="CA28" s="412"/>
      <c r="CB28" s="28"/>
      <c r="CC28" s="414"/>
      <c r="CD28" s="415"/>
      <c r="CE28" s="415"/>
      <c r="CF28" s="29"/>
    </row>
    <row r="29" spans="1:84">
      <c r="A29" s="406" t="s">
        <v>16</v>
      </c>
      <c r="B29" s="541"/>
      <c r="C29" s="542"/>
      <c r="D29" s="543"/>
      <c r="E29" s="544"/>
      <c r="F29" s="544"/>
      <c r="G29" s="545"/>
      <c r="H29" s="546"/>
      <c r="I29" s="546"/>
      <c r="J29" s="546"/>
      <c r="K29" s="546"/>
      <c r="L29" s="547"/>
      <c r="M29" s="548"/>
      <c r="N29" s="548"/>
      <c r="O29" s="548"/>
      <c r="P29" s="549"/>
      <c r="BA29" s="321"/>
      <c r="BB29" s="321"/>
      <c r="BC29" s="321"/>
      <c r="BD29" s="26"/>
      <c r="BE29" s="26"/>
      <c r="BF29" s="27"/>
      <c r="BG29" s="412"/>
      <c r="BH29" s="413"/>
      <c r="BI29" s="413"/>
      <c r="BJ29" s="413"/>
      <c r="BK29" s="28"/>
      <c r="BL29" s="414"/>
      <c r="BM29" s="415"/>
      <c r="BN29" s="415"/>
      <c r="BO29" s="29"/>
      <c r="BR29" s="25"/>
      <c r="BS29" s="25"/>
      <c r="BT29" s="25"/>
      <c r="BU29" s="26"/>
      <c r="BV29" s="26"/>
      <c r="BW29" s="27"/>
      <c r="BX29" s="412"/>
      <c r="BY29" s="412"/>
      <c r="BZ29" s="412"/>
      <c r="CA29" s="412"/>
      <c r="CB29" s="28"/>
      <c r="CC29" s="414"/>
      <c r="CD29" s="415"/>
      <c r="CE29" s="415"/>
      <c r="CF29" s="29"/>
    </row>
    <row r="30" spans="1:84">
      <c r="A30" s="406" t="s">
        <v>485</v>
      </c>
      <c r="B30" s="541"/>
      <c r="C30" s="542"/>
      <c r="D30" s="543"/>
      <c r="E30" s="544"/>
      <c r="F30" s="544"/>
      <c r="G30" s="545"/>
      <c r="H30" s="546"/>
      <c r="I30" s="546"/>
      <c r="J30" s="546"/>
      <c r="K30" s="546"/>
      <c r="L30" s="547"/>
      <c r="M30" s="548"/>
      <c r="N30" s="548"/>
      <c r="O30" s="548"/>
      <c r="P30" s="549"/>
      <c r="BA30" s="321"/>
      <c r="BB30" s="321"/>
      <c r="BC30" s="321"/>
      <c r="BD30" s="26"/>
      <c r="BE30" s="26"/>
      <c r="BF30" s="27"/>
      <c r="BG30" s="412"/>
      <c r="BH30" s="413"/>
      <c r="BI30" s="413"/>
      <c r="BJ30" s="413"/>
      <c r="BK30" s="28"/>
      <c r="BL30" s="414"/>
      <c r="BM30" s="415"/>
      <c r="BN30" s="415"/>
      <c r="BO30" s="29"/>
      <c r="BR30" s="25"/>
      <c r="BS30" s="25"/>
      <c r="BT30" s="25"/>
      <c r="BU30" s="26"/>
      <c r="BV30" s="26"/>
      <c r="BW30" s="27"/>
      <c r="BX30" s="412"/>
      <c r="BY30" s="412"/>
      <c r="BZ30" s="412"/>
      <c r="CA30" s="412"/>
      <c r="CB30" s="28"/>
      <c r="CC30" s="414"/>
      <c r="CD30" s="415"/>
      <c r="CE30" s="415"/>
      <c r="CF30" s="29"/>
    </row>
    <row r="31" spans="1:84">
      <c r="A31" s="406" t="s">
        <v>486</v>
      </c>
      <c r="B31" s="541"/>
      <c r="C31" s="542"/>
      <c r="D31" s="543"/>
      <c r="E31" s="544"/>
      <c r="F31" s="544"/>
      <c r="G31" s="545"/>
      <c r="H31" s="546"/>
      <c r="I31" s="546"/>
      <c r="J31" s="546"/>
      <c r="K31" s="546"/>
      <c r="L31" s="547"/>
      <c r="M31" s="548"/>
      <c r="N31" s="548"/>
      <c r="O31" s="548"/>
      <c r="P31" s="549"/>
      <c r="BA31" s="321"/>
      <c r="BB31" s="321"/>
      <c r="BC31" s="321"/>
      <c r="BD31" s="26"/>
      <c r="BE31" s="26"/>
      <c r="BF31" s="27"/>
      <c r="BG31" s="412"/>
      <c r="BH31" s="413"/>
      <c r="BI31" s="413"/>
      <c r="BJ31" s="413"/>
      <c r="BK31" s="28"/>
      <c r="BL31" s="414"/>
      <c r="BM31" s="415"/>
      <c r="BN31" s="415"/>
      <c r="BO31" s="29"/>
      <c r="BR31" s="25"/>
      <c r="BS31" s="25"/>
      <c r="BT31" s="25"/>
      <c r="BU31" s="26"/>
      <c r="BV31" s="26"/>
      <c r="BW31" s="27"/>
      <c r="BX31" s="412"/>
      <c r="BY31" s="412"/>
      <c r="BZ31" s="412"/>
      <c r="CA31" s="412"/>
      <c r="CB31" s="28"/>
      <c r="CC31" s="414"/>
      <c r="CD31" s="415"/>
      <c r="CE31" s="415"/>
      <c r="CF31" s="29"/>
    </row>
    <row r="32" spans="1:84" outlineLevel="1">
      <c r="A32" s="406" t="s">
        <v>501</v>
      </c>
      <c r="B32" s="541"/>
      <c r="C32" s="542"/>
      <c r="D32" s="543"/>
      <c r="E32" s="544"/>
      <c r="F32" s="544"/>
      <c r="G32" s="545"/>
      <c r="H32" s="546"/>
      <c r="I32" s="546"/>
      <c r="J32" s="546"/>
      <c r="K32" s="546"/>
      <c r="L32" s="547"/>
      <c r="M32" s="548"/>
      <c r="N32" s="548"/>
      <c r="O32" s="548"/>
      <c r="P32" s="549"/>
      <c r="BA32" s="321"/>
      <c r="BB32" s="321"/>
      <c r="BC32" s="321"/>
      <c r="BD32" s="26"/>
      <c r="BE32" s="26"/>
      <c r="BF32" s="27"/>
      <c r="BG32" s="412"/>
      <c r="BH32" s="413"/>
      <c r="BI32" s="413"/>
      <c r="BJ32" s="413"/>
      <c r="BK32" s="28"/>
      <c r="BL32" s="414"/>
      <c r="BM32" s="415"/>
      <c r="BN32" s="415"/>
      <c r="BO32" s="29"/>
      <c r="BR32" s="25"/>
      <c r="BS32" s="25"/>
      <c r="BT32" s="25"/>
      <c r="BU32" s="26"/>
      <c r="BV32" s="26"/>
      <c r="BW32" s="27"/>
      <c r="BX32" s="412"/>
      <c r="BY32" s="412"/>
      <c r="BZ32" s="412"/>
      <c r="CA32" s="412"/>
      <c r="CB32" s="28"/>
      <c r="CC32" s="414"/>
      <c r="CD32" s="415"/>
      <c r="CE32" s="415"/>
      <c r="CF32" s="29"/>
    </row>
    <row r="33" spans="1:84" outlineLevel="1">
      <c r="A33" s="406" t="s">
        <v>502</v>
      </c>
      <c r="B33" s="541"/>
      <c r="C33" s="542"/>
      <c r="D33" s="543"/>
      <c r="E33" s="544"/>
      <c r="F33" s="544"/>
      <c r="G33" s="545"/>
      <c r="H33" s="546"/>
      <c r="I33" s="546"/>
      <c r="J33" s="546"/>
      <c r="K33" s="546"/>
      <c r="L33" s="547"/>
      <c r="M33" s="548"/>
      <c r="N33" s="548"/>
      <c r="O33" s="548"/>
      <c r="P33" s="549"/>
      <c r="BA33" s="321"/>
      <c r="BB33" s="321"/>
      <c r="BC33" s="321"/>
      <c r="BD33" s="26"/>
      <c r="BE33" s="26"/>
      <c r="BF33" s="27"/>
      <c r="BG33" s="412"/>
      <c r="BH33" s="413"/>
      <c r="BI33" s="413"/>
      <c r="BJ33" s="413"/>
      <c r="BK33" s="28"/>
      <c r="BL33" s="414"/>
      <c r="BM33" s="415"/>
      <c r="BN33" s="415"/>
      <c r="BO33" s="29"/>
      <c r="BR33" s="25"/>
      <c r="BS33" s="25"/>
      <c r="BT33" s="25"/>
      <c r="BU33" s="26"/>
      <c r="BV33" s="26"/>
      <c r="BW33" s="27"/>
      <c r="BX33" s="412"/>
      <c r="BY33" s="412"/>
      <c r="BZ33" s="412"/>
      <c r="CA33" s="412"/>
      <c r="CB33" s="28"/>
      <c r="CC33" s="414"/>
      <c r="CD33" s="415"/>
      <c r="CE33" s="415"/>
      <c r="CF33" s="29"/>
    </row>
    <row r="34" spans="1:84" outlineLevel="1">
      <c r="A34" s="406" t="s">
        <v>503</v>
      </c>
      <c r="B34" s="541"/>
      <c r="C34" s="542"/>
      <c r="D34" s="543"/>
      <c r="E34" s="544"/>
      <c r="F34" s="544"/>
      <c r="G34" s="545"/>
      <c r="H34" s="546"/>
      <c r="I34" s="546"/>
      <c r="J34" s="546"/>
      <c r="K34" s="546"/>
      <c r="L34" s="547"/>
      <c r="M34" s="548"/>
      <c r="N34" s="548"/>
      <c r="O34" s="548"/>
      <c r="P34" s="549"/>
      <c r="BA34" s="321"/>
      <c r="BB34" s="321"/>
      <c r="BC34" s="321"/>
      <c r="BD34" s="26"/>
      <c r="BE34" s="26"/>
      <c r="BF34" s="27"/>
      <c r="BG34" s="412"/>
      <c r="BH34" s="413"/>
      <c r="BI34" s="413"/>
      <c r="BJ34" s="413"/>
      <c r="BK34" s="28"/>
      <c r="BL34" s="414"/>
      <c r="BM34" s="415"/>
      <c r="BN34" s="415"/>
      <c r="BO34" s="29"/>
      <c r="BR34" s="25"/>
      <c r="BS34" s="25"/>
      <c r="BT34" s="25"/>
      <c r="BU34" s="26"/>
      <c r="BV34" s="26"/>
      <c r="BW34" s="27"/>
      <c r="BX34" s="412"/>
      <c r="BY34" s="412"/>
      <c r="BZ34" s="412"/>
      <c r="CA34" s="412"/>
      <c r="CB34" s="28"/>
      <c r="CC34" s="414"/>
      <c r="CD34" s="415"/>
      <c r="CE34" s="415"/>
      <c r="CF34" s="29"/>
    </row>
    <row r="35" spans="1:84" outlineLevel="1">
      <c r="A35" s="406" t="s">
        <v>34</v>
      </c>
      <c r="B35" s="541"/>
      <c r="C35" s="542"/>
      <c r="D35" s="543"/>
      <c r="E35" s="544"/>
      <c r="F35" s="544"/>
      <c r="G35" s="545"/>
      <c r="H35" s="546"/>
      <c r="I35" s="546"/>
      <c r="J35" s="546"/>
      <c r="K35" s="546"/>
      <c r="L35" s="547"/>
      <c r="M35" s="548"/>
      <c r="N35" s="548"/>
      <c r="O35" s="548"/>
      <c r="P35" s="549"/>
      <c r="BA35" s="321"/>
      <c r="BB35" s="321"/>
      <c r="BC35" s="321"/>
      <c r="BD35" s="26"/>
      <c r="BE35" s="26"/>
      <c r="BF35" s="27"/>
      <c r="BG35" s="412"/>
      <c r="BH35" s="413"/>
      <c r="BI35" s="413"/>
      <c r="BJ35" s="413"/>
      <c r="BK35" s="28"/>
      <c r="BL35" s="414"/>
      <c r="BM35" s="415"/>
      <c r="BN35" s="415"/>
      <c r="BO35" s="29"/>
      <c r="BR35" s="25"/>
      <c r="BS35" s="25"/>
      <c r="BT35" s="25"/>
      <c r="BU35" s="26"/>
      <c r="BV35" s="26"/>
      <c r="BW35" s="27"/>
      <c r="BX35" s="412"/>
      <c r="BY35" s="412"/>
      <c r="BZ35" s="412"/>
      <c r="CA35" s="412"/>
      <c r="CB35" s="28"/>
      <c r="CC35" s="414"/>
      <c r="CD35" s="415"/>
      <c r="CE35" s="415"/>
      <c r="CF35" s="29"/>
    </row>
    <row r="36" spans="1:84" outlineLevel="1">
      <c r="A36" s="406" t="s">
        <v>504</v>
      </c>
      <c r="B36" s="541"/>
      <c r="C36" s="542"/>
      <c r="D36" s="543"/>
      <c r="E36" s="544"/>
      <c r="F36" s="544"/>
      <c r="G36" s="545"/>
      <c r="H36" s="546"/>
      <c r="I36" s="546"/>
      <c r="J36" s="546"/>
      <c r="K36" s="546"/>
      <c r="L36" s="547"/>
      <c r="M36" s="548"/>
      <c r="N36" s="548"/>
      <c r="O36" s="548"/>
      <c r="P36" s="549"/>
      <c r="BA36" s="321"/>
      <c r="BB36" s="321"/>
      <c r="BC36" s="321"/>
      <c r="BD36" s="26"/>
      <c r="BE36" s="26"/>
      <c r="BF36" s="27"/>
      <c r="BG36" s="412"/>
      <c r="BH36" s="413"/>
      <c r="BI36" s="413"/>
      <c r="BJ36" s="413"/>
      <c r="BK36" s="28"/>
      <c r="BL36" s="414"/>
      <c r="BM36" s="415"/>
      <c r="BN36" s="415"/>
      <c r="BO36" s="29"/>
      <c r="BR36" s="25"/>
      <c r="BS36" s="25"/>
      <c r="BT36" s="25"/>
      <c r="BU36" s="26"/>
      <c r="BV36" s="26"/>
      <c r="BW36" s="27"/>
      <c r="BX36" s="412"/>
      <c r="BY36" s="412"/>
      <c r="BZ36" s="412"/>
      <c r="CA36" s="412"/>
      <c r="CB36" s="28"/>
      <c r="CC36" s="414"/>
      <c r="CD36" s="415"/>
      <c r="CE36" s="415"/>
      <c r="CF36" s="29"/>
    </row>
    <row r="37" spans="1:84" outlineLevel="1">
      <c r="A37" s="406" t="s">
        <v>487</v>
      </c>
      <c r="B37" s="541"/>
      <c r="C37" s="542"/>
      <c r="D37" s="543"/>
      <c r="E37" s="544"/>
      <c r="F37" s="544"/>
      <c r="G37" s="545"/>
      <c r="H37" s="546"/>
      <c r="I37" s="546"/>
      <c r="J37" s="546"/>
      <c r="K37" s="546"/>
      <c r="L37" s="547"/>
      <c r="M37" s="548"/>
      <c r="N37" s="548"/>
      <c r="O37" s="548"/>
      <c r="P37" s="549"/>
      <c r="BA37" s="321"/>
      <c r="BB37" s="321"/>
      <c r="BC37" s="321"/>
      <c r="BD37" s="26"/>
      <c r="BE37" s="26"/>
      <c r="BF37" s="27"/>
      <c r="BG37" s="412"/>
      <c r="BH37" s="413"/>
      <c r="BI37" s="413"/>
      <c r="BJ37" s="413"/>
      <c r="BK37" s="28"/>
      <c r="BL37" s="414"/>
      <c r="BM37" s="415"/>
      <c r="BN37" s="415"/>
      <c r="BO37" s="29"/>
      <c r="BR37" s="25"/>
      <c r="BS37" s="25"/>
      <c r="BT37" s="25"/>
      <c r="BU37" s="26"/>
      <c r="BV37" s="26"/>
      <c r="BW37" s="27"/>
      <c r="BX37" s="412"/>
      <c r="BY37" s="412"/>
      <c r="BZ37" s="412"/>
      <c r="CA37" s="412"/>
      <c r="CB37" s="28"/>
      <c r="CC37" s="414"/>
      <c r="CD37" s="415"/>
      <c r="CE37" s="415"/>
      <c r="CF37" s="29"/>
    </row>
    <row r="38" spans="1:84" outlineLevel="1">
      <c r="A38" s="406" t="s">
        <v>505</v>
      </c>
      <c r="B38" s="541"/>
      <c r="C38" s="542"/>
      <c r="D38" s="543"/>
      <c r="E38" s="544"/>
      <c r="F38" s="544"/>
      <c r="G38" s="545"/>
      <c r="H38" s="546"/>
      <c r="I38" s="546"/>
      <c r="J38" s="546"/>
      <c r="K38" s="546"/>
      <c r="L38" s="547"/>
      <c r="M38" s="548"/>
      <c r="N38" s="548"/>
      <c r="O38" s="548"/>
      <c r="P38" s="549"/>
      <c r="BA38" s="321"/>
      <c r="BB38" s="321"/>
      <c r="BC38" s="321"/>
      <c r="BD38" s="26"/>
      <c r="BE38" s="26"/>
      <c r="BF38" s="27"/>
      <c r="BG38" s="412"/>
      <c r="BH38" s="413"/>
      <c r="BI38" s="413"/>
      <c r="BJ38" s="413"/>
      <c r="BK38" s="28"/>
      <c r="BL38" s="414"/>
      <c r="BM38" s="415"/>
      <c r="BN38" s="415"/>
      <c r="BO38" s="29"/>
      <c r="BR38" s="25"/>
      <c r="BS38" s="25"/>
      <c r="BT38" s="25"/>
      <c r="BU38" s="26"/>
      <c r="BV38" s="26"/>
      <c r="BW38" s="27"/>
      <c r="BX38" s="412"/>
      <c r="BY38" s="412"/>
      <c r="BZ38" s="412"/>
      <c r="CA38" s="412"/>
      <c r="CB38" s="28"/>
      <c r="CC38" s="414"/>
      <c r="CD38" s="415"/>
      <c r="CE38" s="415"/>
      <c r="CF38" s="29"/>
    </row>
    <row r="39" spans="1:84" outlineLevel="1">
      <c r="A39" s="406" t="s">
        <v>37</v>
      </c>
      <c r="B39" s="541"/>
      <c r="C39" s="542"/>
      <c r="D39" s="543"/>
      <c r="E39" s="544"/>
      <c r="F39" s="544"/>
      <c r="G39" s="545"/>
      <c r="H39" s="546"/>
      <c r="I39" s="546"/>
      <c r="J39" s="546"/>
      <c r="K39" s="546"/>
      <c r="L39" s="547"/>
      <c r="M39" s="548"/>
      <c r="N39" s="548"/>
      <c r="O39" s="548"/>
      <c r="P39" s="549"/>
      <c r="BA39" s="321"/>
      <c r="BB39" s="321"/>
      <c r="BC39" s="321"/>
      <c r="BD39" s="26"/>
      <c r="BE39" s="26"/>
      <c r="BF39" s="27"/>
      <c r="BG39" s="412"/>
      <c r="BH39" s="413"/>
      <c r="BI39" s="413"/>
      <c r="BJ39" s="413"/>
      <c r="BK39" s="28"/>
      <c r="BL39" s="414"/>
      <c r="BM39" s="415"/>
      <c r="BN39" s="415"/>
      <c r="BO39" s="29"/>
      <c r="BR39" s="25"/>
      <c r="BS39" s="25"/>
      <c r="BT39" s="25"/>
      <c r="BU39" s="26"/>
      <c r="BV39" s="26"/>
      <c r="BW39" s="27"/>
      <c r="BX39" s="412"/>
      <c r="BY39" s="412"/>
      <c r="BZ39" s="412"/>
      <c r="CA39" s="412"/>
      <c r="CB39" s="28"/>
      <c r="CC39" s="414"/>
      <c r="CD39" s="415"/>
      <c r="CE39" s="415"/>
      <c r="CF39" s="29"/>
    </row>
    <row r="40" spans="1:84" outlineLevel="1">
      <c r="A40" s="406" t="s">
        <v>488</v>
      </c>
      <c r="B40" s="541"/>
      <c r="C40" s="542"/>
      <c r="D40" s="543"/>
      <c r="E40" s="544"/>
      <c r="F40" s="544"/>
      <c r="G40" s="545"/>
      <c r="H40" s="546"/>
      <c r="I40" s="546"/>
      <c r="J40" s="546"/>
      <c r="K40" s="546"/>
      <c r="L40" s="547"/>
      <c r="M40" s="548"/>
      <c r="N40" s="548"/>
      <c r="O40" s="548"/>
      <c r="P40" s="549"/>
      <c r="BA40" s="321"/>
      <c r="BB40" s="321"/>
      <c r="BC40" s="321"/>
      <c r="BD40" s="26"/>
      <c r="BE40" s="26"/>
      <c r="BF40" s="27"/>
      <c r="BG40" s="412"/>
      <c r="BH40" s="413"/>
      <c r="BI40" s="413"/>
      <c r="BJ40" s="413"/>
      <c r="BK40" s="28"/>
      <c r="BL40" s="414"/>
      <c r="BM40" s="415"/>
      <c r="BN40" s="415"/>
      <c r="BO40" s="29"/>
      <c r="BR40" s="25"/>
      <c r="BS40" s="25"/>
      <c r="BT40" s="25"/>
      <c r="BU40" s="26"/>
      <c r="BV40" s="26"/>
      <c r="BW40" s="27"/>
      <c r="BX40" s="412"/>
      <c r="BY40" s="412"/>
      <c r="BZ40" s="412"/>
      <c r="CA40" s="412"/>
      <c r="CB40" s="28"/>
      <c r="CC40" s="414"/>
      <c r="CD40" s="415"/>
      <c r="CE40" s="415"/>
      <c r="CF40" s="29"/>
    </row>
    <row r="41" spans="1:84" outlineLevel="1">
      <c r="A41" s="406" t="s">
        <v>69</v>
      </c>
      <c r="B41" s="541"/>
      <c r="C41" s="542"/>
      <c r="D41" s="543"/>
      <c r="E41" s="544"/>
      <c r="F41" s="544"/>
      <c r="G41" s="545"/>
      <c r="H41" s="546"/>
      <c r="I41" s="546"/>
      <c r="J41" s="546"/>
      <c r="K41" s="546"/>
      <c r="L41" s="547"/>
      <c r="M41" s="548"/>
      <c r="N41" s="548"/>
      <c r="O41" s="548"/>
      <c r="P41" s="549"/>
      <c r="BA41" s="321"/>
      <c r="BB41" s="321"/>
      <c r="BC41" s="321"/>
      <c r="BD41" s="26"/>
      <c r="BE41" s="26"/>
      <c r="BF41" s="27"/>
      <c r="BG41" s="412"/>
      <c r="BH41" s="413"/>
      <c r="BI41" s="413"/>
      <c r="BJ41" s="413"/>
      <c r="BK41" s="28"/>
      <c r="BL41" s="414"/>
      <c r="BM41" s="415"/>
      <c r="BN41" s="415"/>
      <c r="BO41" s="29"/>
      <c r="BR41" s="25"/>
      <c r="BS41" s="25"/>
      <c r="BT41" s="25"/>
      <c r="BU41" s="26"/>
      <c r="BV41" s="26"/>
      <c r="BW41" s="27"/>
      <c r="BX41" s="412"/>
      <c r="BY41" s="412"/>
      <c r="BZ41" s="412"/>
      <c r="CA41" s="412"/>
      <c r="CB41" s="28"/>
      <c r="CC41" s="414"/>
      <c r="CD41" s="415"/>
      <c r="CE41" s="415"/>
      <c r="CF41" s="29"/>
    </row>
    <row r="42" spans="1:84" outlineLevel="1">
      <c r="A42" s="406" t="s">
        <v>71</v>
      </c>
      <c r="B42" s="541"/>
      <c r="C42" s="542"/>
      <c r="D42" s="543"/>
      <c r="E42" s="544"/>
      <c r="F42" s="544"/>
      <c r="G42" s="545"/>
      <c r="H42" s="546"/>
      <c r="I42" s="546"/>
      <c r="J42" s="546"/>
      <c r="K42" s="546"/>
      <c r="L42" s="547"/>
      <c r="M42" s="548"/>
      <c r="N42" s="548"/>
      <c r="O42" s="548"/>
      <c r="P42" s="549"/>
      <c r="BA42" s="321"/>
      <c r="BB42" s="321"/>
      <c r="BC42" s="321"/>
      <c r="BD42" s="26"/>
      <c r="BE42" s="26"/>
      <c r="BF42" s="27"/>
      <c r="BG42" s="412"/>
      <c r="BH42" s="413"/>
      <c r="BI42" s="413"/>
      <c r="BJ42" s="413"/>
      <c r="BK42" s="28"/>
      <c r="BL42" s="414"/>
      <c r="BM42" s="415"/>
      <c r="BN42" s="415"/>
      <c r="BO42" s="29"/>
      <c r="BR42" s="25"/>
      <c r="BS42" s="25"/>
      <c r="BT42" s="25"/>
      <c r="BU42" s="26"/>
      <c r="BV42" s="26"/>
      <c r="BW42" s="27"/>
      <c r="BX42" s="412"/>
      <c r="BY42" s="412"/>
      <c r="BZ42" s="412"/>
      <c r="CA42" s="412"/>
      <c r="CB42" s="28"/>
      <c r="CC42" s="414"/>
      <c r="CD42" s="415"/>
      <c r="CE42" s="415"/>
      <c r="CF42" s="29"/>
    </row>
    <row r="43" spans="1:84" outlineLevel="1">
      <c r="A43" s="406" t="s">
        <v>85</v>
      </c>
      <c r="B43" s="541"/>
      <c r="C43" s="542"/>
      <c r="D43" s="543"/>
      <c r="E43" s="544"/>
      <c r="F43" s="544"/>
      <c r="G43" s="545"/>
      <c r="H43" s="546"/>
      <c r="I43" s="546"/>
      <c r="J43" s="546"/>
      <c r="K43" s="546"/>
      <c r="L43" s="547"/>
      <c r="M43" s="548"/>
      <c r="N43" s="548"/>
      <c r="O43" s="548"/>
      <c r="P43" s="549"/>
      <c r="BA43" s="321"/>
      <c r="BB43" s="321"/>
      <c r="BC43" s="321"/>
      <c r="BD43" s="26"/>
      <c r="BE43" s="26"/>
      <c r="BF43" s="27"/>
      <c r="BG43" s="412"/>
      <c r="BH43" s="413"/>
      <c r="BI43" s="413"/>
      <c r="BJ43" s="413"/>
      <c r="BK43" s="28"/>
      <c r="BL43" s="414"/>
      <c r="BM43" s="415"/>
      <c r="BN43" s="415"/>
      <c r="BO43" s="29"/>
      <c r="BR43" s="25"/>
      <c r="BS43" s="25"/>
      <c r="BT43" s="25"/>
      <c r="BU43" s="26"/>
      <c r="BV43" s="26"/>
      <c r="BW43" s="27"/>
      <c r="BX43" s="412"/>
      <c r="BY43" s="412"/>
      <c r="BZ43" s="412"/>
      <c r="CA43" s="412"/>
      <c r="CB43" s="28"/>
      <c r="CC43" s="414"/>
      <c r="CD43" s="415"/>
      <c r="CE43" s="415"/>
      <c r="CF43" s="29"/>
    </row>
    <row r="44" spans="1:84" outlineLevel="1">
      <c r="A44" s="406" t="s">
        <v>86</v>
      </c>
      <c r="B44" s="541"/>
      <c r="C44" s="542"/>
      <c r="D44" s="543"/>
      <c r="E44" s="544"/>
      <c r="F44" s="544"/>
      <c r="G44" s="545"/>
      <c r="H44" s="546"/>
      <c r="I44" s="546"/>
      <c r="J44" s="546"/>
      <c r="K44" s="546"/>
      <c r="L44" s="547"/>
      <c r="M44" s="548"/>
      <c r="N44" s="548"/>
      <c r="O44" s="548"/>
      <c r="P44" s="549"/>
      <c r="BA44" s="321"/>
      <c r="BB44" s="321"/>
      <c r="BC44" s="321"/>
      <c r="BD44" s="26"/>
      <c r="BE44" s="26"/>
      <c r="BF44" s="27"/>
      <c r="BG44" s="412"/>
      <c r="BH44" s="413"/>
      <c r="BI44" s="413"/>
      <c r="BJ44" s="413"/>
      <c r="BK44" s="28"/>
      <c r="BL44" s="414"/>
      <c r="BM44" s="415"/>
      <c r="BN44" s="415"/>
      <c r="BO44" s="29"/>
      <c r="BR44" s="25"/>
      <c r="BS44" s="25"/>
      <c r="BT44" s="25"/>
      <c r="BU44" s="26"/>
      <c r="BV44" s="26"/>
      <c r="BW44" s="27"/>
      <c r="BX44" s="412"/>
      <c r="BY44" s="412"/>
      <c r="BZ44" s="412"/>
      <c r="CA44" s="412"/>
      <c r="CB44" s="28"/>
      <c r="CC44" s="414"/>
      <c r="CD44" s="415"/>
      <c r="CE44" s="415"/>
      <c r="CF44" s="29"/>
    </row>
    <row r="45" spans="1:84" outlineLevel="1">
      <c r="A45" s="406" t="s">
        <v>47</v>
      </c>
      <c r="B45" s="541"/>
      <c r="C45" s="542"/>
      <c r="D45" s="543"/>
      <c r="E45" s="544"/>
      <c r="F45" s="544"/>
      <c r="G45" s="545"/>
      <c r="H45" s="546"/>
      <c r="I45" s="546"/>
      <c r="J45" s="546"/>
      <c r="K45" s="546"/>
      <c r="L45" s="547"/>
      <c r="M45" s="548"/>
      <c r="N45" s="548"/>
      <c r="O45" s="548"/>
      <c r="P45" s="549"/>
      <c r="BA45" s="321"/>
      <c r="BB45" s="321"/>
      <c r="BC45" s="321"/>
      <c r="BD45" s="26"/>
      <c r="BE45" s="26"/>
      <c r="BF45" s="27"/>
      <c r="BG45" s="412"/>
      <c r="BH45" s="413"/>
      <c r="BI45" s="413"/>
      <c r="BJ45" s="413"/>
      <c r="BK45" s="28"/>
      <c r="BL45" s="414"/>
      <c r="BM45" s="415"/>
      <c r="BN45" s="415"/>
      <c r="BO45" s="29"/>
      <c r="BR45" s="25"/>
      <c r="BS45" s="25"/>
      <c r="BT45" s="25"/>
      <c r="BU45" s="26"/>
      <c r="BV45" s="26"/>
      <c r="BW45" s="27"/>
      <c r="BX45" s="412"/>
      <c r="BY45" s="412"/>
      <c r="BZ45" s="412"/>
      <c r="CA45" s="412"/>
      <c r="CB45" s="28"/>
      <c r="CC45" s="414"/>
      <c r="CD45" s="415"/>
      <c r="CE45" s="415"/>
      <c r="CF45" s="29"/>
    </row>
    <row r="46" spans="1:84" outlineLevel="1">
      <c r="A46" s="406" t="s">
        <v>48</v>
      </c>
      <c r="B46" s="541"/>
      <c r="C46" s="542"/>
      <c r="D46" s="543"/>
      <c r="E46" s="544"/>
      <c r="F46" s="544"/>
      <c r="G46" s="545"/>
      <c r="H46" s="546"/>
      <c r="I46" s="546"/>
      <c r="J46" s="546"/>
      <c r="K46" s="546"/>
      <c r="L46" s="547"/>
      <c r="M46" s="548"/>
      <c r="N46" s="548"/>
      <c r="O46" s="548"/>
      <c r="P46" s="549"/>
      <c r="BA46" s="321"/>
      <c r="BB46" s="321"/>
      <c r="BC46" s="321"/>
      <c r="BD46" s="26"/>
      <c r="BE46" s="26"/>
      <c r="BF46" s="27"/>
      <c r="BG46" s="412"/>
      <c r="BH46" s="413"/>
      <c r="BI46" s="413"/>
      <c r="BJ46" s="413"/>
      <c r="BK46" s="28"/>
      <c r="BL46" s="414"/>
      <c r="BM46" s="415"/>
      <c r="BN46" s="415"/>
      <c r="BO46" s="29"/>
      <c r="BR46" s="25"/>
      <c r="BS46" s="25"/>
      <c r="BT46" s="25"/>
      <c r="BU46" s="26"/>
      <c r="BV46" s="26"/>
      <c r="BW46" s="27"/>
      <c r="BX46" s="412"/>
      <c r="BY46" s="412"/>
      <c r="BZ46" s="412"/>
      <c r="CA46" s="412"/>
      <c r="CB46" s="28"/>
      <c r="CC46" s="414"/>
      <c r="CD46" s="415"/>
      <c r="CE46" s="415"/>
      <c r="CF46" s="29"/>
    </row>
    <row r="47" spans="1:84" outlineLevel="1">
      <c r="A47" s="406" t="s">
        <v>18</v>
      </c>
      <c r="B47" s="541"/>
      <c r="C47" s="542"/>
      <c r="D47" s="543"/>
      <c r="E47" s="544"/>
      <c r="F47" s="544"/>
      <c r="G47" s="545"/>
      <c r="H47" s="546"/>
      <c r="I47" s="546"/>
      <c r="J47" s="546"/>
      <c r="K47" s="546"/>
      <c r="L47" s="547"/>
      <c r="M47" s="548"/>
      <c r="N47" s="548"/>
      <c r="O47" s="548"/>
      <c r="P47" s="549"/>
      <c r="BA47" s="321"/>
      <c r="BB47" s="321"/>
      <c r="BC47" s="321"/>
      <c r="BD47" s="26"/>
      <c r="BE47" s="26"/>
      <c r="BF47" s="27"/>
      <c r="BG47" s="412"/>
      <c r="BH47" s="413"/>
      <c r="BI47" s="413"/>
      <c r="BJ47" s="413"/>
      <c r="BK47" s="28"/>
      <c r="BL47" s="414"/>
      <c r="BM47" s="415"/>
      <c r="BN47" s="415"/>
      <c r="BO47" s="29"/>
      <c r="BR47" s="25"/>
      <c r="BS47" s="25"/>
      <c r="BT47" s="25"/>
      <c r="BU47" s="26"/>
      <c r="BV47" s="26"/>
      <c r="BW47" s="27"/>
      <c r="BX47" s="412"/>
      <c r="BY47" s="412"/>
      <c r="BZ47" s="412"/>
      <c r="CA47" s="412"/>
      <c r="CB47" s="28"/>
      <c r="CC47" s="414"/>
      <c r="CD47" s="415"/>
      <c r="CE47" s="415"/>
      <c r="CF47" s="29"/>
    </row>
    <row r="48" spans="1:84" outlineLevel="1">
      <c r="A48" s="406" t="s">
        <v>519</v>
      </c>
      <c r="B48" s="541"/>
      <c r="C48" s="542"/>
      <c r="D48" s="543"/>
      <c r="E48" s="544"/>
      <c r="F48" s="544"/>
      <c r="G48" s="545"/>
      <c r="H48" s="546"/>
      <c r="I48" s="546"/>
      <c r="J48" s="546"/>
      <c r="K48" s="546"/>
      <c r="L48" s="547"/>
      <c r="M48" s="548"/>
      <c r="N48" s="548"/>
      <c r="O48" s="548"/>
      <c r="P48" s="549"/>
      <c r="BA48" s="321"/>
      <c r="BB48" s="321"/>
      <c r="BC48" s="321"/>
      <c r="BD48" s="26"/>
      <c r="BE48" s="26"/>
      <c r="BF48" s="27"/>
      <c r="BG48" s="412"/>
      <c r="BH48" s="413"/>
      <c r="BI48" s="413"/>
      <c r="BJ48" s="413"/>
      <c r="BK48" s="28"/>
      <c r="BL48" s="414"/>
      <c r="BM48" s="415"/>
      <c r="BN48" s="415"/>
      <c r="BO48" s="29"/>
      <c r="BR48" s="25"/>
      <c r="BS48" s="25"/>
      <c r="BT48" s="25"/>
      <c r="BU48" s="26"/>
      <c r="BV48" s="26"/>
      <c r="BW48" s="27"/>
      <c r="BX48" s="412"/>
      <c r="BY48" s="412"/>
      <c r="BZ48" s="412"/>
      <c r="CA48" s="412"/>
      <c r="CB48" s="28"/>
      <c r="CC48" s="414"/>
      <c r="CD48" s="415"/>
      <c r="CE48" s="415"/>
      <c r="CF48" s="29"/>
    </row>
    <row r="49" spans="1:84" outlineLevel="1">
      <c r="A49" s="406" t="s">
        <v>520</v>
      </c>
      <c r="B49" s="541"/>
      <c r="C49" s="542"/>
      <c r="D49" s="543"/>
      <c r="E49" s="544"/>
      <c r="F49" s="544"/>
      <c r="G49" s="545"/>
      <c r="H49" s="546"/>
      <c r="I49" s="546"/>
      <c r="J49" s="546"/>
      <c r="K49" s="546"/>
      <c r="L49" s="547"/>
      <c r="M49" s="548"/>
      <c r="N49" s="548"/>
      <c r="O49" s="548"/>
      <c r="P49" s="549"/>
      <c r="BA49" s="321"/>
      <c r="BB49" s="321"/>
      <c r="BC49" s="321"/>
      <c r="BD49" s="26"/>
      <c r="BE49" s="26"/>
      <c r="BF49" s="27"/>
      <c r="BG49" s="412"/>
      <c r="BH49" s="413"/>
      <c r="BI49" s="413"/>
      <c r="BJ49" s="413"/>
      <c r="BK49" s="28"/>
      <c r="BL49" s="414"/>
      <c r="BM49" s="415"/>
      <c r="BN49" s="415"/>
      <c r="BO49" s="29"/>
      <c r="BR49" s="25"/>
      <c r="BS49" s="25"/>
      <c r="BT49" s="25"/>
      <c r="BU49" s="26"/>
      <c r="BV49" s="26"/>
      <c r="BW49" s="27"/>
      <c r="BX49" s="412"/>
      <c r="BY49" s="412"/>
      <c r="BZ49" s="412"/>
      <c r="CA49" s="412"/>
      <c r="CB49" s="28"/>
      <c r="CC49" s="414"/>
      <c r="CD49" s="415"/>
      <c r="CE49" s="415"/>
      <c r="CF49" s="29"/>
    </row>
    <row r="50" spans="1:84" outlineLevel="1">
      <c r="A50" s="406" t="s">
        <v>21</v>
      </c>
      <c r="B50" s="541"/>
      <c r="C50" s="542"/>
      <c r="D50" s="543"/>
      <c r="E50" s="544"/>
      <c r="F50" s="544"/>
      <c r="G50" s="545"/>
      <c r="H50" s="546"/>
      <c r="I50" s="546"/>
      <c r="J50" s="546"/>
      <c r="K50" s="546"/>
      <c r="L50" s="547"/>
      <c r="M50" s="548"/>
      <c r="N50" s="548"/>
      <c r="O50" s="548"/>
      <c r="P50" s="549"/>
      <c r="BA50" s="321"/>
      <c r="BB50" s="321"/>
      <c r="BC50" s="321"/>
      <c r="BD50" s="26"/>
      <c r="BE50" s="26"/>
      <c r="BF50" s="27"/>
      <c r="BG50" s="412"/>
      <c r="BH50" s="413"/>
      <c r="BI50" s="413"/>
      <c r="BJ50" s="413"/>
      <c r="BK50" s="28"/>
      <c r="BL50" s="414"/>
      <c r="BM50" s="415"/>
      <c r="BN50" s="415"/>
      <c r="BO50" s="29"/>
      <c r="BR50" s="25"/>
      <c r="BS50" s="25"/>
      <c r="BT50" s="25"/>
      <c r="BU50" s="26"/>
      <c r="BV50" s="26"/>
      <c r="BW50" s="27"/>
      <c r="BX50" s="412"/>
      <c r="BY50" s="412"/>
      <c r="BZ50" s="412"/>
      <c r="CA50" s="412"/>
      <c r="CB50" s="28"/>
      <c r="CC50" s="414"/>
      <c r="CD50" s="415"/>
      <c r="CE50" s="415"/>
      <c r="CF50" s="29"/>
    </row>
    <row r="51" spans="1:84" outlineLevel="1">
      <c r="A51" s="406" t="s">
        <v>492</v>
      </c>
      <c r="B51" s="541"/>
      <c r="C51" s="542"/>
      <c r="D51" s="543"/>
      <c r="E51" s="544"/>
      <c r="F51" s="544"/>
      <c r="G51" s="545"/>
      <c r="H51" s="546"/>
      <c r="I51" s="546"/>
      <c r="J51" s="546"/>
      <c r="K51" s="546"/>
      <c r="L51" s="547"/>
      <c r="M51" s="548"/>
      <c r="N51" s="548"/>
      <c r="O51" s="548"/>
      <c r="P51" s="549"/>
      <c r="BA51" s="321"/>
      <c r="BB51" s="321"/>
      <c r="BC51" s="321"/>
      <c r="BD51" s="26"/>
      <c r="BE51" s="26"/>
      <c r="BF51" s="27"/>
      <c r="BG51" s="412"/>
      <c r="BH51" s="413"/>
      <c r="BI51" s="413"/>
      <c r="BJ51" s="413"/>
      <c r="BK51" s="28"/>
      <c r="BL51" s="414"/>
      <c r="BM51" s="415"/>
      <c r="BN51" s="415"/>
      <c r="BO51" s="29"/>
      <c r="BR51" s="25"/>
      <c r="BS51" s="25"/>
      <c r="BT51" s="25"/>
      <c r="BU51" s="26"/>
      <c r="BV51" s="26"/>
      <c r="BW51" s="27"/>
      <c r="BX51" s="412"/>
      <c r="BY51" s="412"/>
      <c r="BZ51" s="412"/>
      <c r="CA51" s="412"/>
      <c r="CB51" s="28"/>
      <c r="CC51" s="414"/>
      <c r="CD51" s="415"/>
      <c r="CE51" s="415"/>
      <c r="CF51" s="29"/>
    </row>
    <row r="52" spans="1:84" outlineLevel="1">
      <c r="A52" s="406" t="s">
        <v>54</v>
      </c>
      <c r="B52" s="541"/>
      <c r="C52" s="542"/>
      <c r="D52" s="543"/>
      <c r="E52" s="544"/>
      <c r="F52" s="544"/>
      <c r="G52" s="545"/>
      <c r="H52" s="546"/>
      <c r="I52" s="546"/>
      <c r="J52" s="546"/>
      <c r="K52" s="546"/>
      <c r="L52" s="547"/>
      <c r="M52" s="548"/>
      <c r="N52" s="548"/>
      <c r="O52" s="548"/>
      <c r="P52" s="549"/>
      <c r="BA52" s="321"/>
      <c r="BB52" s="321"/>
      <c r="BC52" s="321"/>
      <c r="BD52" s="26"/>
      <c r="BE52" s="26"/>
      <c r="BF52" s="27"/>
      <c r="BG52" s="412"/>
      <c r="BH52" s="413"/>
      <c r="BI52" s="413"/>
      <c r="BJ52" s="413"/>
      <c r="BK52" s="28"/>
      <c r="BL52" s="414"/>
      <c r="BM52" s="415"/>
      <c r="BN52" s="415"/>
      <c r="BO52" s="29"/>
      <c r="BR52" s="25"/>
      <c r="BS52" s="25"/>
      <c r="BT52" s="25"/>
      <c r="BU52" s="26"/>
      <c r="BV52" s="26"/>
      <c r="BW52" s="27"/>
      <c r="BX52" s="412"/>
      <c r="BY52" s="412"/>
      <c r="BZ52" s="412"/>
      <c r="CA52" s="412"/>
      <c r="CB52" s="28"/>
      <c r="CC52" s="414"/>
      <c r="CD52" s="415"/>
      <c r="CE52" s="415"/>
      <c r="CF52" s="29"/>
    </row>
    <row r="53" spans="1:84" outlineLevel="1">
      <c r="A53" s="406" t="s">
        <v>521</v>
      </c>
      <c r="B53" s="541"/>
      <c r="C53" s="542"/>
      <c r="D53" s="543"/>
      <c r="E53" s="544"/>
      <c r="F53" s="544"/>
      <c r="G53" s="545"/>
      <c r="H53" s="546"/>
      <c r="I53" s="546"/>
      <c r="J53" s="546"/>
      <c r="K53" s="546"/>
      <c r="L53" s="547"/>
      <c r="M53" s="548"/>
      <c r="N53" s="548"/>
      <c r="O53" s="548"/>
      <c r="P53" s="549"/>
      <c r="BA53" s="321"/>
      <c r="BB53" s="321"/>
      <c r="BC53" s="321"/>
      <c r="BD53" s="26"/>
      <c r="BE53" s="26"/>
      <c r="BF53" s="27"/>
      <c r="BG53" s="412"/>
      <c r="BH53" s="413"/>
      <c r="BI53" s="413"/>
      <c r="BJ53" s="413"/>
      <c r="BK53" s="28"/>
      <c r="BL53" s="414"/>
      <c r="BM53" s="415"/>
      <c r="BN53" s="415"/>
      <c r="BO53" s="29"/>
      <c r="BR53" s="25"/>
      <c r="BS53" s="25"/>
      <c r="BT53" s="25"/>
      <c r="BU53" s="26"/>
      <c r="BV53" s="26"/>
      <c r="BW53" s="27"/>
      <c r="BX53" s="412"/>
      <c r="BY53" s="412"/>
      <c r="BZ53" s="412"/>
      <c r="CA53" s="412"/>
      <c r="CB53" s="28"/>
      <c r="CC53" s="414"/>
      <c r="CD53" s="415"/>
      <c r="CE53" s="415"/>
      <c r="CF53" s="29"/>
    </row>
    <row r="54" spans="1:84" outlineLevel="1">
      <c r="A54" s="406" t="s">
        <v>522</v>
      </c>
      <c r="B54" s="541"/>
      <c r="C54" s="542"/>
      <c r="D54" s="543"/>
      <c r="E54" s="544"/>
      <c r="F54" s="544"/>
      <c r="G54" s="545"/>
      <c r="H54" s="546"/>
      <c r="I54" s="546"/>
      <c r="J54" s="546"/>
      <c r="K54" s="546"/>
      <c r="L54" s="547"/>
      <c r="M54" s="548"/>
      <c r="N54" s="548"/>
      <c r="O54" s="548"/>
      <c r="P54" s="549"/>
      <c r="BA54" s="321"/>
      <c r="BB54" s="321"/>
      <c r="BC54" s="321"/>
      <c r="BD54" s="26"/>
      <c r="BE54" s="26"/>
      <c r="BF54" s="27"/>
      <c r="BG54" s="412"/>
      <c r="BH54" s="413"/>
      <c r="BI54" s="413"/>
      <c r="BJ54" s="413"/>
      <c r="BK54" s="28"/>
      <c r="BL54" s="414"/>
      <c r="BM54" s="415"/>
      <c r="BN54" s="415"/>
      <c r="BO54" s="29"/>
      <c r="BR54" s="25"/>
      <c r="BS54" s="25"/>
      <c r="BT54" s="25"/>
      <c r="BU54" s="26"/>
      <c r="BV54" s="26"/>
      <c r="BW54" s="27"/>
      <c r="BX54" s="412"/>
      <c r="BY54" s="412"/>
      <c r="BZ54" s="412"/>
      <c r="CA54" s="412"/>
      <c r="CB54" s="28"/>
      <c r="CC54" s="414"/>
      <c r="CD54" s="415"/>
      <c r="CE54" s="415"/>
      <c r="CF54" s="29"/>
    </row>
    <row r="55" spans="1:84" outlineLevel="1">
      <c r="A55" s="406" t="s">
        <v>41</v>
      </c>
      <c r="B55" s="541"/>
      <c r="C55" s="542"/>
      <c r="D55" s="543"/>
      <c r="E55" s="544"/>
      <c r="F55" s="544"/>
      <c r="G55" s="545"/>
      <c r="H55" s="546"/>
      <c r="I55" s="546"/>
      <c r="J55" s="546"/>
      <c r="K55" s="546"/>
      <c r="L55" s="547"/>
      <c r="M55" s="548"/>
      <c r="N55" s="548"/>
      <c r="O55" s="548"/>
      <c r="P55" s="549"/>
      <c r="BA55" s="321"/>
      <c r="BB55" s="321"/>
      <c r="BC55" s="321"/>
      <c r="BD55" s="26"/>
      <c r="BE55" s="26"/>
      <c r="BF55" s="27"/>
      <c r="BG55" s="412"/>
      <c r="BH55" s="413"/>
      <c r="BI55" s="413"/>
      <c r="BJ55" s="413"/>
      <c r="BK55" s="28"/>
      <c r="BL55" s="414"/>
      <c r="BM55" s="415"/>
      <c r="BN55" s="415"/>
      <c r="BO55" s="29"/>
      <c r="BR55" s="25"/>
      <c r="BS55" s="25"/>
      <c r="BT55" s="25"/>
      <c r="BU55" s="26"/>
      <c r="BV55" s="26"/>
      <c r="BW55" s="27"/>
      <c r="BX55" s="412"/>
      <c r="BY55" s="412"/>
      <c r="BZ55" s="412"/>
      <c r="CA55" s="412"/>
      <c r="CB55" s="28"/>
      <c r="CC55" s="414"/>
      <c r="CD55" s="415"/>
      <c r="CE55" s="415"/>
      <c r="CF55" s="29"/>
    </row>
    <row r="56" spans="1:84" ht="14.5" outlineLevel="1" thickBot="1">
      <c r="A56" s="406" t="s">
        <v>90</v>
      </c>
      <c r="B56" s="550"/>
      <c r="C56" s="551"/>
      <c r="D56" s="552"/>
      <c r="E56" s="553"/>
      <c r="F56" s="553"/>
      <c r="G56" s="554"/>
      <c r="H56" s="555"/>
      <c r="I56" s="555"/>
      <c r="J56" s="555"/>
      <c r="K56" s="555"/>
      <c r="L56" s="556"/>
      <c r="M56" s="557"/>
      <c r="N56" s="557"/>
      <c r="O56" s="557"/>
      <c r="P56" s="558"/>
      <c r="BA56" s="322"/>
      <c r="BB56" s="322"/>
      <c r="BC56" s="322"/>
      <c r="BD56" s="31"/>
      <c r="BE56" s="31"/>
      <c r="BF56" s="32"/>
      <c r="BG56" s="33"/>
      <c r="BH56" s="327"/>
      <c r="BI56" s="327"/>
      <c r="BJ56" s="327"/>
      <c r="BK56" s="34"/>
      <c r="BL56" s="35"/>
      <c r="BM56" s="355"/>
      <c r="BN56" s="355"/>
      <c r="BO56" s="36"/>
      <c r="BR56" s="30"/>
      <c r="BS56" s="30"/>
      <c r="BT56" s="30"/>
      <c r="BU56" s="31"/>
      <c r="BV56" s="31"/>
      <c r="BW56" s="32"/>
      <c r="BX56" s="33"/>
      <c r="BY56" s="33"/>
      <c r="BZ56" s="33"/>
      <c r="CA56" s="33"/>
      <c r="CB56" s="34"/>
      <c r="CC56" s="35"/>
      <c r="CD56" s="355"/>
      <c r="CE56" s="355"/>
      <c r="CF56" s="36"/>
    </row>
    <row r="65" spans="2:72">
      <c r="B65" s="37"/>
      <c r="C65" s="37"/>
      <c r="D65" s="37"/>
      <c r="BA65" s="37" t="s">
        <v>609</v>
      </c>
      <c r="BB65" s="37" t="s">
        <v>612</v>
      </c>
      <c r="BC65" s="37"/>
      <c r="BD65" s="9"/>
      <c r="BE65" s="9"/>
      <c r="BF65" s="9"/>
      <c r="BG65" s="9"/>
      <c r="BH65" s="9"/>
      <c r="BI65" s="9"/>
      <c r="BJ65" s="9"/>
      <c r="BK65" s="9"/>
      <c r="BL65" s="9"/>
      <c r="BM65" s="9"/>
      <c r="BN65" s="9"/>
      <c r="BO65" s="9"/>
      <c r="BP65" s="9"/>
      <c r="BQ65" s="9"/>
      <c r="BR65" s="37" t="s">
        <v>647</v>
      </c>
      <c r="BS65" s="37" t="s">
        <v>614</v>
      </c>
      <c r="BT65" s="37"/>
    </row>
    <row r="66" spans="2:72">
      <c r="B66" s="37"/>
      <c r="C66" s="37"/>
      <c r="D66" s="37"/>
      <c r="BA66" s="37" t="s">
        <v>608</v>
      </c>
      <c r="BB66" s="37" t="s">
        <v>613</v>
      </c>
      <c r="BC66" s="37"/>
      <c r="BD66" s="9"/>
      <c r="BE66" s="9"/>
      <c r="BF66" s="9"/>
      <c r="BG66" s="9"/>
      <c r="BH66" s="9"/>
      <c r="BI66" s="9"/>
      <c r="BJ66" s="9"/>
      <c r="BK66" s="9"/>
      <c r="BL66" s="9"/>
      <c r="BM66" s="9"/>
      <c r="BN66" s="9"/>
      <c r="BO66" s="9"/>
      <c r="BP66" s="9"/>
      <c r="BQ66" s="9"/>
      <c r="BR66" s="37" t="s">
        <v>648</v>
      </c>
      <c r="BS66" s="37" t="s">
        <v>615</v>
      </c>
      <c r="BT66" s="37"/>
    </row>
    <row r="67" spans="2:72">
      <c r="B67" s="37"/>
      <c r="C67" s="37"/>
      <c r="D67" s="37"/>
      <c r="BA67" s="37" t="s">
        <v>650</v>
      </c>
      <c r="BB67" s="37"/>
      <c r="BC67" s="37"/>
      <c r="BD67" s="9"/>
      <c r="BE67" s="9"/>
      <c r="BF67" s="9"/>
      <c r="BG67" s="9"/>
      <c r="BH67" s="9"/>
      <c r="BI67" s="9"/>
      <c r="BJ67" s="9"/>
      <c r="BK67" s="9"/>
      <c r="BL67" s="9"/>
      <c r="BM67" s="9"/>
      <c r="BN67" s="9"/>
      <c r="BO67" s="9"/>
      <c r="BP67" s="9"/>
      <c r="BQ67" s="9"/>
      <c r="BR67" s="37" t="s">
        <v>649</v>
      </c>
      <c r="BS67" s="37"/>
      <c r="BT67" s="37"/>
    </row>
    <row r="68" spans="2:72">
      <c r="B68" s="37"/>
      <c r="C68" s="37"/>
      <c r="D68" s="37"/>
      <c r="BA68" s="37" t="s">
        <v>622</v>
      </c>
      <c r="BB68" s="37"/>
      <c r="BC68" s="37"/>
      <c r="BD68" s="9"/>
      <c r="BE68" s="9"/>
      <c r="BF68" s="9"/>
      <c r="BG68" s="9"/>
      <c r="BH68" s="9"/>
      <c r="BI68" s="9"/>
      <c r="BJ68" s="9"/>
      <c r="BK68" s="9"/>
      <c r="BL68" s="9"/>
      <c r="BM68" s="9"/>
      <c r="BN68" s="9"/>
      <c r="BO68" s="9"/>
      <c r="BP68" s="9"/>
      <c r="BQ68" s="9"/>
      <c r="BR68" s="37" t="s">
        <v>621</v>
      </c>
      <c r="BS68" s="37"/>
      <c r="BT68" s="37"/>
    </row>
    <row r="69" spans="2:72">
      <c r="B69" s="37"/>
      <c r="C69" s="37"/>
      <c r="D69" s="37"/>
      <c r="BA69" s="37" t="s">
        <v>439</v>
      </c>
      <c r="BB69" s="37"/>
      <c r="BC69" s="37"/>
      <c r="BD69" s="9"/>
      <c r="BE69" s="9"/>
      <c r="BF69" s="9"/>
      <c r="BG69" s="9"/>
      <c r="BH69" s="9"/>
      <c r="BI69" s="9"/>
      <c r="BJ69" s="9"/>
      <c r="BK69" s="9"/>
      <c r="BL69" s="9"/>
      <c r="BM69" s="9"/>
      <c r="BN69" s="9"/>
      <c r="BO69" s="9"/>
      <c r="BP69" s="9"/>
      <c r="BQ69" s="9"/>
      <c r="BR69" s="37" t="s">
        <v>455</v>
      </c>
      <c r="BS69" s="37"/>
      <c r="BT69" s="37"/>
    </row>
    <row r="70" spans="2:72">
      <c r="B70" s="37"/>
      <c r="C70" s="37"/>
      <c r="D70" s="37"/>
      <c r="BA70" s="37" t="s">
        <v>283</v>
      </c>
      <c r="BB70" s="37"/>
      <c r="BC70" s="37"/>
      <c r="BD70" s="9"/>
      <c r="BE70" s="9"/>
      <c r="BF70" s="9"/>
      <c r="BG70" s="9"/>
      <c r="BH70" s="9"/>
      <c r="BI70" s="9"/>
      <c r="BJ70" s="9"/>
      <c r="BK70" s="9"/>
      <c r="BL70" s="9"/>
      <c r="BM70" s="9"/>
      <c r="BN70" s="9"/>
      <c r="BO70" s="9"/>
      <c r="BP70" s="9"/>
      <c r="BQ70" s="9"/>
      <c r="BR70" s="37" t="s">
        <v>283</v>
      </c>
      <c r="BS70" s="37"/>
      <c r="BT70" s="37"/>
    </row>
    <row r="71" spans="2:72">
      <c r="B71" s="37"/>
      <c r="C71" s="37"/>
      <c r="D71" s="37"/>
      <c r="BA71" s="37" t="s">
        <v>653</v>
      </c>
      <c r="BB71" s="37"/>
      <c r="BC71" s="37"/>
      <c r="BD71" s="9"/>
      <c r="BE71" s="9"/>
      <c r="BF71" s="9"/>
      <c r="BG71" s="9"/>
      <c r="BH71" s="9"/>
      <c r="BI71" s="9"/>
      <c r="BJ71" s="9"/>
      <c r="BK71" s="9"/>
      <c r="BL71" s="9"/>
      <c r="BM71" s="9"/>
      <c r="BN71" s="9"/>
      <c r="BO71" s="9"/>
      <c r="BP71" s="9"/>
      <c r="BQ71" s="9"/>
      <c r="BR71" s="37" t="s">
        <v>651</v>
      </c>
      <c r="BS71" s="37"/>
      <c r="BT71" s="37"/>
    </row>
    <row r="72" spans="2:72">
      <c r="B72" s="37"/>
      <c r="C72" s="37"/>
      <c r="D72" s="37"/>
      <c r="BA72" s="37" t="s">
        <v>654</v>
      </c>
      <c r="BB72" s="37"/>
      <c r="BC72" s="37"/>
      <c r="BD72" s="9"/>
      <c r="BE72" s="9"/>
      <c r="BF72" s="9"/>
      <c r="BG72" s="9"/>
      <c r="BH72" s="9"/>
      <c r="BI72" s="9"/>
      <c r="BJ72" s="9"/>
      <c r="BK72" s="9"/>
      <c r="BL72" s="9"/>
      <c r="BM72" s="9"/>
      <c r="BN72" s="9"/>
      <c r="BO72" s="9"/>
      <c r="BP72" s="9"/>
      <c r="BQ72" s="9"/>
      <c r="BR72" s="37" t="s">
        <v>652</v>
      </c>
      <c r="BS72" s="37"/>
      <c r="BT72" s="37"/>
    </row>
    <row r="73" spans="2:72">
      <c r="B73" s="37"/>
      <c r="C73" s="37"/>
      <c r="D73" s="37"/>
      <c r="BA73" s="37" t="s">
        <v>623</v>
      </c>
      <c r="BB73" s="37"/>
      <c r="BC73" s="37"/>
      <c r="BD73" s="9"/>
      <c r="BE73" s="9"/>
      <c r="BF73" s="9"/>
      <c r="BG73" s="9"/>
      <c r="BH73" s="9"/>
      <c r="BI73" s="9"/>
      <c r="BJ73" s="9"/>
      <c r="BK73" s="9"/>
      <c r="BL73" s="9"/>
      <c r="BM73" s="9"/>
      <c r="BN73" s="9"/>
      <c r="BO73" s="9"/>
      <c r="BP73" s="9"/>
      <c r="BQ73" s="9"/>
      <c r="BR73" s="37" t="s">
        <v>624</v>
      </c>
      <c r="BS73" s="37"/>
      <c r="BT73" s="37"/>
    </row>
    <row r="74" spans="2:72">
      <c r="B74" s="37"/>
      <c r="C74" s="37"/>
      <c r="D74" s="37"/>
      <c r="BA74" s="37" t="s">
        <v>655</v>
      </c>
      <c r="BB74" s="37"/>
      <c r="BC74" s="37"/>
      <c r="BD74" s="9"/>
      <c r="BE74" s="9"/>
      <c r="BF74" s="9"/>
      <c r="BG74" s="9"/>
      <c r="BH74" s="9"/>
      <c r="BI74" s="9"/>
      <c r="BJ74" s="9"/>
      <c r="BK74" s="9"/>
      <c r="BL74" s="9"/>
      <c r="BM74" s="9"/>
      <c r="BN74" s="9"/>
      <c r="BO74" s="9"/>
      <c r="BP74" s="9"/>
      <c r="BQ74" s="9"/>
      <c r="BR74" s="37" t="s">
        <v>603</v>
      </c>
      <c r="BS74" s="37"/>
      <c r="BT74" s="37"/>
    </row>
    <row r="75" spans="2:72">
      <c r="B75" s="37"/>
      <c r="C75" s="37"/>
      <c r="D75" s="37"/>
      <c r="BA75" s="37" t="s">
        <v>57</v>
      </c>
      <c r="BB75" s="37"/>
      <c r="BC75" s="37"/>
      <c r="BD75" s="9"/>
      <c r="BE75" s="9"/>
      <c r="BF75" s="9"/>
      <c r="BG75" s="9"/>
      <c r="BH75" s="9"/>
      <c r="BI75" s="9"/>
      <c r="BJ75" s="9"/>
      <c r="BK75" s="9"/>
      <c r="BL75" s="9"/>
      <c r="BM75" s="9"/>
      <c r="BN75" s="9"/>
      <c r="BO75" s="9"/>
      <c r="BP75" s="9"/>
      <c r="BQ75" s="9"/>
      <c r="BR75" s="37" t="s">
        <v>625</v>
      </c>
      <c r="BS75" s="37"/>
      <c r="BT75" s="37"/>
    </row>
    <row r="76" spans="2:72">
      <c r="B76" s="37"/>
      <c r="C76" s="37"/>
      <c r="D76" s="37"/>
      <c r="BA76" s="37" t="s">
        <v>681</v>
      </c>
      <c r="BB76" s="37"/>
      <c r="BC76" s="37"/>
      <c r="BD76" s="9"/>
      <c r="BE76" s="9"/>
      <c r="BF76" s="9"/>
      <c r="BG76" s="9"/>
      <c r="BH76" s="9"/>
      <c r="BI76" s="9"/>
      <c r="BJ76" s="9"/>
      <c r="BK76" s="9"/>
      <c r="BL76" s="9"/>
      <c r="BM76" s="9"/>
      <c r="BN76" s="9"/>
      <c r="BO76" s="9"/>
      <c r="BP76" s="9"/>
      <c r="BQ76" s="9"/>
      <c r="BR76" s="37" t="s">
        <v>680</v>
      </c>
      <c r="BS76" s="37"/>
      <c r="BT76" s="37"/>
    </row>
    <row r="77" spans="2:72">
      <c r="B77" s="37"/>
      <c r="C77" s="37"/>
      <c r="D77" s="37"/>
      <c r="BA77" s="37" t="s">
        <v>284</v>
      </c>
      <c r="BB77" s="37"/>
      <c r="BC77" s="37"/>
      <c r="BD77" s="9"/>
      <c r="BE77" s="9"/>
      <c r="BF77" s="9"/>
      <c r="BG77" s="9"/>
      <c r="BH77" s="9"/>
      <c r="BI77" s="9"/>
      <c r="BJ77" s="9"/>
      <c r="BK77" s="9"/>
      <c r="BL77" s="9"/>
      <c r="BM77" s="9"/>
      <c r="BN77" s="9"/>
      <c r="BO77" s="9"/>
      <c r="BP77" s="9"/>
      <c r="BQ77" s="9"/>
      <c r="BR77" s="37" t="s">
        <v>604</v>
      </c>
      <c r="BS77" s="37"/>
      <c r="BT77" s="37"/>
    </row>
    <row r="78" spans="2:72">
      <c r="B78" s="37"/>
      <c r="C78" s="37"/>
      <c r="D78" s="37"/>
      <c r="BA78" s="37" t="s">
        <v>285</v>
      </c>
      <c r="BB78" s="37"/>
      <c r="BC78" s="37"/>
      <c r="BD78" s="9"/>
      <c r="BE78" s="9"/>
      <c r="BF78" s="9"/>
      <c r="BG78" s="9"/>
      <c r="BH78" s="9"/>
      <c r="BI78" s="9"/>
      <c r="BJ78" s="9"/>
      <c r="BK78" s="9"/>
      <c r="BL78" s="9"/>
      <c r="BM78" s="9"/>
      <c r="BN78" s="9"/>
      <c r="BO78" s="9"/>
      <c r="BP78" s="9"/>
      <c r="BQ78" s="9"/>
      <c r="BR78" s="37" t="s">
        <v>605</v>
      </c>
      <c r="BS78" s="37"/>
      <c r="BT78" s="37"/>
    </row>
    <row r="79" spans="2:72">
      <c r="B79" s="37"/>
      <c r="C79" s="37"/>
      <c r="D79" s="37"/>
      <c r="BA79" s="37" t="s">
        <v>682</v>
      </c>
      <c r="BB79" s="37"/>
      <c r="BC79" s="37"/>
      <c r="BD79" s="9"/>
      <c r="BE79" s="9"/>
      <c r="BF79" s="9"/>
      <c r="BG79" s="9"/>
      <c r="BH79" s="9"/>
      <c r="BI79" s="9"/>
      <c r="BJ79" s="9"/>
      <c r="BK79" s="9"/>
      <c r="BL79" s="9"/>
      <c r="BM79" s="9"/>
      <c r="BN79" s="9"/>
      <c r="BO79" s="9"/>
      <c r="BP79" s="9"/>
      <c r="BQ79" s="9"/>
      <c r="BR79" s="37" t="s">
        <v>606</v>
      </c>
      <c r="BS79" s="37"/>
      <c r="BT79" s="37"/>
    </row>
    <row r="80" spans="2:72">
      <c r="B80" s="37"/>
      <c r="C80" s="37"/>
      <c r="D80" s="37"/>
      <c r="BA80" s="37" t="s">
        <v>683</v>
      </c>
      <c r="BB80" s="37"/>
      <c r="BC80" s="37"/>
      <c r="BD80" s="9"/>
      <c r="BE80" s="9"/>
      <c r="BF80" s="9"/>
      <c r="BG80" s="9"/>
      <c r="BH80" s="9"/>
      <c r="BI80" s="9"/>
      <c r="BJ80" s="9"/>
      <c r="BK80" s="9"/>
      <c r="BL80" s="9"/>
      <c r="BM80" s="9"/>
      <c r="BN80" s="9"/>
      <c r="BO80" s="9"/>
      <c r="BP80" s="9"/>
      <c r="BQ80" s="9"/>
      <c r="BR80" s="37" t="s">
        <v>607</v>
      </c>
      <c r="BS80" s="37"/>
      <c r="BT80" s="37"/>
    </row>
    <row r="81" spans="2:72">
      <c r="B81" s="9"/>
      <c r="C81" s="9"/>
      <c r="D81" s="9"/>
      <c r="BA81" s="9" t="s">
        <v>286</v>
      </c>
      <c r="BB81" s="9"/>
      <c r="BC81" s="9"/>
      <c r="BD81" s="9"/>
      <c r="BE81" s="9"/>
      <c r="BF81" s="9"/>
      <c r="BG81" s="9"/>
      <c r="BH81" s="9"/>
      <c r="BI81" s="9"/>
      <c r="BJ81" s="9"/>
      <c r="BK81" s="9"/>
      <c r="BL81" s="9"/>
      <c r="BM81" s="9"/>
      <c r="BN81" s="9"/>
      <c r="BO81" s="9"/>
      <c r="BP81" s="9"/>
      <c r="BQ81" s="9"/>
      <c r="BR81" s="9" t="s">
        <v>156</v>
      </c>
      <c r="BS81" s="9"/>
      <c r="BT81" s="9"/>
    </row>
    <row r="82" spans="2:72">
      <c r="B82" s="9"/>
      <c r="C82" s="9"/>
      <c r="D82" s="9"/>
      <c r="BA82" s="9" t="s">
        <v>506</v>
      </c>
      <c r="BB82" s="9"/>
      <c r="BC82" s="9"/>
      <c r="BD82" s="9"/>
      <c r="BE82" s="9"/>
      <c r="BF82" s="9"/>
      <c r="BG82" s="9"/>
      <c r="BH82" s="9"/>
      <c r="BI82" s="9"/>
      <c r="BJ82" s="9"/>
      <c r="BK82" s="9"/>
      <c r="BL82" s="9"/>
      <c r="BM82" s="9"/>
      <c r="BN82" s="9"/>
      <c r="BO82" s="9"/>
      <c r="BP82" s="9"/>
      <c r="BQ82" s="9"/>
      <c r="BR82" s="9" t="s">
        <v>602</v>
      </c>
      <c r="BS82" s="9"/>
      <c r="BT82" s="9"/>
    </row>
  </sheetData>
  <mergeCells count="24">
    <mergeCell ref="BW3:CF3"/>
    <mergeCell ref="BF3:BO3"/>
    <mergeCell ref="G3:P3"/>
    <mergeCell ref="BB4:BB5"/>
    <mergeCell ref="BT4:BT5"/>
    <mergeCell ref="BC4:BC5"/>
    <mergeCell ref="BF4:BJ4"/>
    <mergeCell ref="BK4:BO4"/>
    <mergeCell ref="BV4:BV5"/>
    <mergeCell ref="BE4:BE5"/>
    <mergeCell ref="BS4:BS5"/>
    <mergeCell ref="L4:P4"/>
    <mergeCell ref="BU4:BU5"/>
    <mergeCell ref="BW4:CA4"/>
    <mergeCell ref="CB4:CF4"/>
    <mergeCell ref="BA4:BA5"/>
    <mergeCell ref="BD4:BD5"/>
    <mergeCell ref="B4:B5"/>
    <mergeCell ref="E4:E5"/>
    <mergeCell ref="G4:K4"/>
    <mergeCell ref="BR4:BR5"/>
    <mergeCell ref="F4:F5"/>
    <mergeCell ref="C4:C5"/>
    <mergeCell ref="D4:D5"/>
  </mergeCells>
  <dataValidations count="2">
    <dataValidation type="list" allowBlank="1" showInputMessage="1" showErrorMessage="1" sqref="C8:C56" xr:uid="{00000000-0002-0000-0800-000000000000}">
      <formula1>IF(Langue="Français",$BB$65:$BB$66,$BS$65:$BS$66)</formula1>
    </dataValidation>
    <dataValidation type="list" allowBlank="1" showInputMessage="1" showErrorMessage="1" sqref="B8:B56" xr:uid="{00000000-0002-0000-0800-000001000000}">
      <formula1>IF(Langue="Français",$BA$65:$BA$82,$BR$65:$BR$82)</formula1>
    </dataValidation>
  </dataValidations>
  <pageMargins left="0.7" right="0.7" top="0.75" bottom="0.75" header="0.3" footer="0.3"/>
  <pageSetup scale="3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JDDocLie xmlns="937acfcf-2433-4dc7-8dd3-98a5d50c96bf">7381</PJDDocLie>
    <_fd_parent_temp xmlns="0ab4d0b0-81c9-496c-a6f8-8a0e74a7f3b9" xsi:nil="true"/>
    <DSDemandeArchiver xmlns="937acfcf-2433-4dc7-8dd3-98a5d50c96bf">false</DSDemandeArchiver>
    <PJDDocLieBK xmlns="0ab4d0b0-81c9-496c-a6f8-8a0e74a7f3b9">9889</PJDDocLieBK>
  </documentManagement>
</p:properties>
</file>

<file path=customXml/item2.xml><?xml version="1.0" encoding="utf-8"?>
<?mso-contentType ?>
<FormUrls xmlns="http://schemas.microsoft.com/sharepoint/v3/contenttype/forms/url">
  <Edit>~list/Forms/fd_Document_Edit.aspx</Edit>
</FormUrl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0F6282-9278-4DF7-B462-5BC6F3A7EEFE}">
  <ds:schemaRefs>
    <ds:schemaRef ds:uri="http://schemas.microsoft.com/office/2006/documentManagement/types"/>
    <ds:schemaRef ds:uri="http://schemas.microsoft.com/office/2006/metadata/properties"/>
    <ds:schemaRef ds:uri="http://schemas.microsoft.com/office/infopath/2007/PartnerControls"/>
    <ds:schemaRef ds:uri="0ab4d0b0-81c9-496c-a6f8-8a0e74a7f3b9"/>
    <ds:schemaRef ds:uri="http://purl.org/dc/terms/"/>
    <ds:schemaRef ds:uri="http://purl.org/dc/dcmitype/"/>
    <ds:schemaRef ds:uri="937acfcf-2433-4dc7-8dd3-98a5d50c96bf"/>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18BCEC0-0886-452E-AE2A-DAE7DC4B6285}">
  <ds:schemaRefs>
    <ds:schemaRef ds:uri="http://schemas.microsoft.com/sharepoint/v3/contenttype/forms/url"/>
  </ds:schemaRefs>
</ds:datastoreItem>
</file>

<file path=customXml/itemProps3.xml><?xml version="1.0" encoding="utf-8"?>
<ds:datastoreItem xmlns:ds="http://schemas.openxmlformats.org/officeDocument/2006/customXml" ds:itemID="{B9AE2C1B-A1FC-4F4F-8BF6-7CECEFAAF44B}">
  <ds:schemaRefs>
    <ds:schemaRef ds:uri="http://schemas.microsoft.com/sharepoint/v3/contenttype/forms"/>
  </ds:schemaRefs>
</ds:datastoreItem>
</file>

<file path=customXml/itemProps4.xml><?xml version="1.0" encoding="utf-8"?>
<ds:datastoreItem xmlns:ds="http://schemas.openxmlformats.org/officeDocument/2006/customXml" ds:itemID="{D2EEF468-4512-4C03-B39F-2423E3668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14</vt:i4>
      </vt:variant>
    </vt:vector>
  </HeadingPairs>
  <TitlesOfParts>
    <vt:vector size="24" baseType="lpstr">
      <vt:lpstr>Instructions</vt:lpstr>
      <vt:lpstr>20.10</vt:lpstr>
      <vt:lpstr>20.11</vt:lpstr>
      <vt:lpstr>20.22</vt:lpstr>
      <vt:lpstr>20.42</vt:lpstr>
      <vt:lpstr>20.45-1</vt:lpstr>
      <vt:lpstr>20.54 col 03</vt:lpstr>
      <vt:lpstr>10.00</vt:lpstr>
      <vt:lpstr>Scn</vt:lpstr>
      <vt:lpstr>Validation</vt:lpstr>
      <vt:lpstr>Scn!_Toc88658293</vt:lpstr>
      <vt:lpstr>'10.00'!Impression_des_titres</vt:lpstr>
      <vt:lpstr>'20.10'!Impression_des_titres</vt:lpstr>
      <vt:lpstr>'20.11'!Impression_des_titres</vt:lpstr>
      <vt:lpstr>'20.45-1'!Impression_des_titres</vt:lpstr>
      <vt:lpstr>'20.54 col 03'!Impression_des_titres</vt:lpstr>
      <vt:lpstr>Langue</vt:lpstr>
      <vt:lpstr>'10.00'!Zone_d_impression</vt:lpstr>
      <vt:lpstr>'20.10'!Zone_d_impression</vt:lpstr>
      <vt:lpstr>'20.11'!Zone_d_impression</vt:lpstr>
      <vt:lpstr>'20.22'!Zone_d_impression</vt:lpstr>
      <vt:lpstr>'20.42'!Zone_d_impression</vt:lpstr>
      <vt:lpstr>'20.45-1'!Zone_d_impression</vt:lpstr>
      <vt:lpstr>'20.54 col 03'!Zone_d_impression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condition testing report</dc:title>
  <dc:subject>Financial condition testing report</dc:subject>
  <dc:creator>Autorité des marchés financiers</dc:creator>
  <cp:keywords>Financial condition testing report, P&amp;C insurance</cp:keywords>
  <dc:description/>
  <cp:lastModifiedBy>Roussel Emmanuelle</cp:lastModifiedBy>
  <cp:lastPrinted>2019-11-24T22:51:55Z</cp:lastPrinted>
  <dcterms:created xsi:type="dcterms:W3CDTF">2006-09-16T00:00:00Z</dcterms:created>
  <dcterms:modified xsi:type="dcterms:W3CDTF">2024-04-22T15:15:35Z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ESFD</vt:lpwstr>
  </property>
  <property fmtid="{D5CDD505-2E9C-101B-9397-08002B2CF9AE}" pid="3" name="Version du formulaire">
    <vt:lpwstr>3.00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2020-02-10T18:42:53.5982197Z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71ccf1f9-d81e-4af6-b19d-376357673843</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